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g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B74" i="1"/>
  <c r="H73" i="1"/>
  <c r="E73" i="1"/>
  <c r="D73" i="1"/>
  <c r="H67" i="1"/>
  <c r="H74" i="1" s="1"/>
  <c r="G67" i="1"/>
  <c r="G74" i="1" s="1"/>
  <c r="F67" i="1"/>
  <c r="E67" i="1"/>
  <c r="D67" i="1"/>
  <c r="D74" i="1" s="1"/>
  <c r="C67" i="1"/>
  <c r="C74" i="1" s="1"/>
  <c r="B67" i="1"/>
  <c r="H62" i="1"/>
  <c r="G62" i="1"/>
  <c r="G73" i="1" s="1"/>
  <c r="F62" i="1"/>
  <c r="F73" i="1" s="1"/>
  <c r="E62" i="1"/>
  <c r="D62" i="1"/>
  <c r="C62" i="1"/>
  <c r="C73" i="1" s="1"/>
  <c r="B62" i="1"/>
  <c r="B73" i="1" s="1"/>
  <c r="E60" i="1"/>
  <c r="G54" i="1"/>
  <c r="F54" i="1"/>
  <c r="F60" i="1" s="1"/>
  <c r="E54" i="1"/>
  <c r="B54" i="1"/>
  <c r="H54" i="1" s="1"/>
  <c r="G51" i="1"/>
  <c r="G60" i="1" s="1"/>
  <c r="F51" i="1"/>
  <c r="E51" i="1"/>
  <c r="B51" i="1"/>
  <c r="B60" i="1" s="1"/>
  <c r="H47" i="1"/>
  <c r="E47" i="1"/>
  <c r="D47" i="1"/>
  <c r="H41" i="1"/>
  <c r="G41" i="1"/>
  <c r="F41" i="1"/>
  <c r="E41" i="1"/>
  <c r="D41" i="1"/>
  <c r="C41" i="1"/>
  <c r="B41" i="1"/>
  <c r="H38" i="1"/>
  <c r="G38" i="1"/>
  <c r="G47" i="1" s="1"/>
  <c r="F38" i="1"/>
  <c r="F47" i="1" s="1"/>
  <c r="E38" i="1"/>
  <c r="D38" i="1"/>
  <c r="C38" i="1"/>
  <c r="C47" i="1" s="1"/>
  <c r="B38" i="1"/>
  <c r="B47" i="1" s="1"/>
  <c r="F36" i="1"/>
  <c r="E36" i="1"/>
  <c r="B36" i="1"/>
  <c r="H30" i="1"/>
  <c r="G30" i="1"/>
  <c r="F30" i="1"/>
  <c r="E30" i="1"/>
  <c r="D30" i="1"/>
  <c r="C30" i="1"/>
  <c r="B30" i="1"/>
  <c r="H27" i="1"/>
  <c r="H36" i="1" s="1"/>
  <c r="G27" i="1"/>
  <c r="G36" i="1" s="1"/>
  <c r="F27" i="1"/>
  <c r="E27" i="1"/>
  <c r="D27" i="1"/>
  <c r="D36" i="1" s="1"/>
  <c r="C27" i="1"/>
  <c r="C36" i="1" s="1"/>
  <c r="B27" i="1"/>
  <c r="G25" i="1"/>
  <c r="F25" i="1"/>
  <c r="C25" i="1"/>
  <c r="B25" i="1"/>
  <c r="H19" i="1"/>
  <c r="G19" i="1"/>
  <c r="F19" i="1"/>
  <c r="E19" i="1"/>
  <c r="D19" i="1"/>
  <c r="C19" i="1"/>
  <c r="B19" i="1"/>
  <c r="H17" i="1"/>
  <c r="H25" i="1" s="1"/>
  <c r="G17" i="1"/>
  <c r="F17" i="1"/>
  <c r="E17" i="1"/>
  <c r="E25" i="1" s="1"/>
  <c r="D17" i="1"/>
  <c r="D25" i="1" s="1"/>
  <c r="C17" i="1"/>
  <c r="B17" i="1"/>
  <c r="H15" i="1"/>
  <c r="G15" i="1"/>
  <c r="D15" i="1"/>
  <c r="C15" i="1"/>
  <c r="H9" i="1"/>
  <c r="G9" i="1"/>
  <c r="F9" i="1"/>
  <c r="E9" i="1"/>
  <c r="D9" i="1"/>
  <c r="C9" i="1"/>
  <c r="B9" i="1"/>
  <c r="H4" i="1"/>
  <c r="G4" i="1"/>
  <c r="F4" i="1"/>
  <c r="F15" i="1" s="1"/>
  <c r="E4" i="1"/>
  <c r="E15" i="1" s="1"/>
  <c r="D4" i="1"/>
  <c r="C4" i="1"/>
  <c r="B4" i="1"/>
  <c r="B15" i="1" s="1"/>
  <c r="H60" i="1" l="1"/>
  <c r="H51" i="1"/>
</calcChain>
</file>

<file path=xl/sharedStrings.xml><?xml version="1.0" encoding="utf-8"?>
<sst xmlns="http://schemas.openxmlformats.org/spreadsheetml/2006/main" count="88" uniqueCount="30">
  <si>
    <t>G1. Income statement for 2020 by faculty</t>
  </si>
  <si>
    <t>1000 EUR</t>
  </si>
  <si>
    <t>Faculty of Arts</t>
  </si>
  <si>
    <t>Aarhus BSS</t>
  </si>
  <si>
    <t>Health</t>
  </si>
  <si>
    <t>Natural Sciences</t>
  </si>
  <si>
    <t>Technical Sciences</t>
  </si>
  <si>
    <t>Shared services</t>
  </si>
  <si>
    <t xml:space="preserve">Total </t>
  </si>
  <si>
    <t>DFS 1 – Ordinary activities*</t>
  </si>
  <si>
    <t>Income</t>
  </si>
  <si>
    <t>Finance Act grants</t>
  </si>
  <si>
    <t>External funding</t>
  </si>
  <si>
    <t>Sales/other operating income</t>
  </si>
  <si>
    <t>Internal contributions</t>
  </si>
  <si>
    <t>Costs</t>
  </si>
  <si>
    <t>Salary</t>
  </si>
  <si>
    <t>Construction costs</t>
  </si>
  <si>
    <t>Other operating costs</t>
  </si>
  <si>
    <t>Depreciation and amortisation</t>
  </si>
  <si>
    <t>Financial items</t>
  </si>
  <si>
    <t>Profit/loss for the year</t>
  </si>
  <si>
    <t>DFS 2 – Income-generating activities</t>
  </si>
  <si>
    <t>DFS 3 – Forensic medicine</t>
  </si>
  <si>
    <t>DFS 4 – Grant-financed research</t>
  </si>
  <si>
    <t>DFS 5 – Other grant-financed activities</t>
  </si>
  <si>
    <t>AU total</t>
  </si>
  <si>
    <t>Profit/loss from ordinary operating activities for the year</t>
  </si>
  <si>
    <t>Relative payroll costs</t>
  </si>
  <si>
    <t>*DFS 6 – Educational research and DFS 9 – Greenland taxation have been combined with DFS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</si>
</sst>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#,###,"/>
    <numFmt numFmtId="167" formatCode="_-* #,##0.00\ _k_r_._-;\-* #,##0.00\ _k_r_._-;_-* &quot;-&quot;??\ _k_r_._-;_-@_-"/>
    <numFmt numFmtId="168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1" applyNumberFormat="1" applyFont="1"/>
    <xf numFmtId="3" fontId="2" fillId="2" borderId="1" xfId="0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4" borderId="7" xfId="0" applyNumberFormat="1" applyFont="1" applyFill="1" applyBorder="1" applyAlignment="1">
      <alignment horizontal="left"/>
    </xf>
    <xf numFmtId="166" fontId="3" fillId="4" borderId="7" xfId="3" applyNumberFormat="1" applyFont="1" applyFill="1" applyBorder="1" applyAlignment="1"/>
    <xf numFmtId="3" fontId="0" fillId="0" borderId="7" xfId="0" applyNumberFormat="1" applyFont="1" applyBorder="1" applyAlignment="1">
      <alignment horizontal="left" indent="1"/>
    </xf>
    <xf numFmtId="166" fontId="0" fillId="0" borderId="7" xfId="3" applyNumberFormat="1" applyFont="1" applyBorder="1" applyAlignment="1"/>
    <xf numFmtId="3" fontId="0" fillId="0" borderId="7" xfId="0" applyNumberFormat="1" applyFont="1" applyFill="1" applyBorder="1" applyAlignment="1">
      <alignment horizontal="left" indent="1"/>
    </xf>
    <xf numFmtId="3" fontId="3" fillId="5" borderId="7" xfId="0" applyNumberFormat="1" applyFont="1" applyFill="1" applyBorder="1"/>
    <xf numFmtId="166" fontId="3" fillId="5" borderId="7" xfId="3" applyNumberFormat="1" applyFont="1" applyFill="1" applyBorder="1" applyAlignment="1"/>
    <xf numFmtId="165" fontId="3" fillId="3" borderId="5" xfId="1" applyNumberFormat="1" applyFont="1" applyFill="1" applyBorder="1"/>
    <xf numFmtId="165" fontId="3" fillId="3" borderId="6" xfId="1" applyNumberFormat="1" applyFont="1" applyFill="1" applyBorder="1"/>
    <xf numFmtId="166" fontId="3" fillId="4" borderId="7" xfId="3" applyNumberFormat="1" applyFont="1" applyFill="1" applyBorder="1" applyAlignment="1">
      <alignment horizontal="right"/>
    </xf>
    <xf numFmtId="166" fontId="0" fillId="0" borderId="7" xfId="3" applyNumberFormat="1" applyFont="1" applyBorder="1" applyAlignment="1">
      <alignment horizontal="right"/>
    </xf>
    <xf numFmtId="166" fontId="3" fillId="5" borderId="7" xfId="3" applyNumberFormat="1" applyFont="1" applyFill="1" applyBorder="1" applyAlignment="1">
      <alignment horizontal="right"/>
    </xf>
    <xf numFmtId="3" fontId="3" fillId="5" borderId="8" xfId="0" applyNumberFormat="1" applyFont="1" applyFill="1" applyBorder="1"/>
    <xf numFmtId="3" fontId="3" fillId="0" borderId="9" xfId="0" applyNumberFormat="1" applyFont="1" applyFill="1" applyBorder="1"/>
    <xf numFmtId="3" fontId="3" fillId="0" borderId="9" xfId="3" applyNumberFormat="1" applyFont="1" applyFill="1" applyBorder="1"/>
    <xf numFmtId="166" fontId="3" fillId="0" borderId="9" xfId="3" applyNumberFormat="1" applyFont="1" applyFill="1" applyBorder="1"/>
    <xf numFmtId="166" fontId="3" fillId="0" borderId="9" xfId="3" applyNumberFormat="1" applyFont="1" applyFill="1" applyBorder="1" applyAlignment="1"/>
    <xf numFmtId="0" fontId="0" fillId="0" borderId="0" xfId="0" applyFill="1" applyBorder="1"/>
    <xf numFmtId="3" fontId="2" fillId="2" borderId="10" xfId="0" applyNumberFormat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/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3" fontId="0" fillId="0" borderId="7" xfId="0" applyNumberFormat="1" applyFont="1" applyBorder="1" applyAlignment="1">
      <alignment horizontal="left" wrapText="1" indent="1"/>
    </xf>
    <xf numFmtId="3" fontId="3" fillId="3" borderId="6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/>
    <xf numFmtId="9" fontId="1" fillId="3" borderId="7" xfId="2" applyFont="1" applyFill="1" applyBorder="1" applyAlignment="1">
      <alignment horizontal="right"/>
    </xf>
    <xf numFmtId="3" fontId="0" fillId="0" borderId="0" xfId="0" applyNumberFormat="1" applyFont="1"/>
    <xf numFmtId="3" fontId="0" fillId="0" borderId="0" xfId="2" applyNumberFormat="1" applyFont="1"/>
    <xf numFmtId="168" fontId="0" fillId="0" borderId="0" xfId="4" applyNumberFormat="1" applyFont="1" applyAlignment="1"/>
    <xf numFmtId="3" fontId="5" fillId="0" borderId="0" xfId="0" applyNumberFormat="1" applyFont="1"/>
    <xf numFmtId="3" fontId="0" fillId="0" borderId="0" xfId="3" applyNumberFormat="1" applyFont="1"/>
    <xf numFmtId="165" fontId="0" fillId="0" borderId="0" xfId="1" applyNumberFormat="1" applyFont="1"/>
  </cellXfs>
  <cellStyles count="5">
    <cellStyle name="Komma" xfId="1" builtinId="3"/>
    <cellStyle name="Komma 2" xfId="3"/>
    <cellStyle name="Komma 4" xfId="4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Layout" zoomScaleNormal="100" workbookViewId="0">
      <selection activeCell="D71" sqref="D71"/>
    </sheetView>
  </sheetViews>
  <sheetFormatPr defaultColWidth="8.85546875" defaultRowHeight="15" x14ac:dyDescent="0.25"/>
  <cols>
    <col min="1" max="1" width="32.85546875" customWidth="1"/>
    <col min="2" max="5" width="9.28515625" customWidth="1"/>
    <col min="6" max="6" width="9.28515625" style="46" customWidth="1"/>
    <col min="7" max="8" width="9.28515625" customWidth="1"/>
    <col min="9" max="9" width="8.85546875" customWidth="1"/>
  </cols>
  <sheetData>
    <row r="1" spans="1:8" s="2" customFormat="1" ht="17.25" x14ac:dyDescent="0.3">
      <c r="A1" s="1" t="s">
        <v>0</v>
      </c>
      <c r="F1" s="3"/>
    </row>
    <row r="2" spans="1:8" ht="30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pans="1:8" x14ac:dyDescent="0.25">
      <c r="A3" s="8" t="s">
        <v>9</v>
      </c>
      <c r="B3" s="9"/>
      <c r="C3" s="9"/>
      <c r="D3" s="9"/>
      <c r="E3" s="9"/>
      <c r="F3" s="9"/>
      <c r="G3" s="9"/>
      <c r="H3" s="10"/>
    </row>
    <row r="4" spans="1:8" x14ac:dyDescent="0.25">
      <c r="A4" s="11" t="s">
        <v>10</v>
      </c>
      <c r="B4" s="12">
        <f>B5+B6+B7+B8</f>
        <v>96555885.37765649</v>
      </c>
      <c r="C4" s="12">
        <f t="shared" ref="C4:H4" si="0">C5+C6+C7+C8</f>
        <v>100595581.84103343</v>
      </c>
      <c r="D4" s="12">
        <f t="shared" si="0"/>
        <v>107075831.17900878</v>
      </c>
      <c r="E4" s="12">
        <f t="shared" si="0"/>
        <v>81969944.348258585</v>
      </c>
      <c r="F4" s="12">
        <f t="shared" si="0"/>
        <v>101047011.49704945</v>
      </c>
      <c r="G4" s="12">
        <f t="shared" si="0"/>
        <v>115400232.43181482</v>
      </c>
      <c r="H4" s="12">
        <f t="shared" si="0"/>
        <v>602644486.67482173</v>
      </c>
    </row>
    <row r="5" spans="1:8" x14ac:dyDescent="0.25">
      <c r="A5" s="13" t="s">
        <v>11</v>
      </c>
      <c r="B5" s="14">
        <v>113590401.64531609</v>
      </c>
      <c r="C5" s="14">
        <v>116779825.07628407</v>
      </c>
      <c r="D5" s="14">
        <v>122829949.22102886</v>
      </c>
      <c r="E5" s="14">
        <v>99519923.054588467</v>
      </c>
      <c r="F5" s="14">
        <v>113469962.59863159</v>
      </c>
      <c r="G5" s="14">
        <v>3394980.689043324</v>
      </c>
      <c r="H5" s="14">
        <v>569585042.28489244</v>
      </c>
    </row>
    <row r="6" spans="1:8" x14ac:dyDescent="0.25">
      <c r="A6" s="13" t="s">
        <v>12</v>
      </c>
      <c r="B6" s="14">
        <v>0</v>
      </c>
      <c r="C6" s="14">
        <v>0</v>
      </c>
      <c r="D6" s="14">
        <v>-68.599196160929111</v>
      </c>
      <c r="E6" s="14">
        <v>-24.182382751065287</v>
      </c>
      <c r="F6" s="14">
        <v>-43.924831637385232</v>
      </c>
      <c r="G6" s="14">
        <v>0</v>
      </c>
      <c r="H6" s="14">
        <v>-136.70641054937963</v>
      </c>
    </row>
    <row r="7" spans="1:8" x14ac:dyDescent="0.25">
      <c r="A7" s="13" t="s">
        <v>13</v>
      </c>
      <c r="B7" s="14">
        <v>4595015.7474493561</v>
      </c>
      <c r="C7" s="14">
        <v>6870383.1449195482</v>
      </c>
      <c r="D7" s="14">
        <v>7005913.0926296832</v>
      </c>
      <c r="E7" s="14">
        <v>1679234.4091513986</v>
      </c>
      <c r="F7" s="14">
        <v>8507776.8526608683</v>
      </c>
      <c r="G7" s="14">
        <v>4335924.2509375885</v>
      </c>
      <c r="H7" s="14">
        <v>32994247.497748442</v>
      </c>
    </row>
    <row r="8" spans="1:8" x14ac:dyDescent="0.25">
      <c r="A8" s="13" t="s">
        <v>14</v>
      </c>
      <c r="B8" s="14">
        <v>-21629532.01510895</v>
      </c>
      <c r="C8" s="14">
        <v>-23054626.380170178</v>
      </c>
      <c r="D8" s="14">
        <v>-22759962.535453603</v>
      </c>
      <c r="E8" s="14">
        <v>-19229188.933098543</v>
      </c>
      <c r="F8" s="14">
        <v>-20930684.029411368</v>
      </c>
      <c r="G8" s="14">
        <v>107669327.49183391</v>
      </c>
      <c r="H8" s="14">
        <v>65333.598591282964</v>
      </c>
    </row>
    <row r="9" spans="1:8" x14ac:dyDescent="0.25">
      <c r="A9" s="11" t="s">
        <v>15</v>
      </c>
      <c r="B9" s="12">
        <f>SUM(B10:B13)</f>
        <v>-96315203.632062152</v>
      </c>
      <c r="C9" s="12">
        <f t="shared" ref="C9:H9" si="1">SUM(C10:C13)</f>
        <v>-100726628.69759251</v>
      </c>
      <c r="D9" s="12">
        <f t="shared" si="1"/>
        <v>-107024124.01166776</v>
      </c>
      <c r="E9" s="12">
        <f t="shared" si="1"/>
        <v>-77678262.355329141</v>
      </c>
      <c r="F9" s="12">
        <f t="shared" si="1"/>
        <v>-106845427.38295269</v>
      </c>
      <c r="G9" s="12">
        <f t="shared" si="1"/>
        <v>-120594910.72143884</v>
      </c>
      <c r="H9" s="12">
        <f t="shared" si="1"/>
        <v>-609184556.80104327</v>
      </c>
    </row>
    <row r="10" spans="1:8" x14ac:dyDescent="0.25">
      <c r="A10" s="13" t="s">
        <v>16</v>
      </c>
      <c r="B10" s="14">
        <v>-78639878.296345085</v>
      </c>
      <c r="C10" s="14">
        <v>-86713619.039425746</v>
      </c>
      <c r="D10" s="14">
        <v>-79088190.383503824</v>
      </c>
      <c r="E10" s="14">
        <v>-56288821.277539551</v>
      </c>
      <c r="F10" s="14">
        <v>-83699988.781202525</v>
      </c>
      <c r="G10" s="14">
        <v>-54719414.045676343</v>
      </c>
      <c r="H10" s="14">
        <v>-439149911.82369316</v>
      </c>
    </row>
    <row r="11" spans="1:8" x14ac:dyDescent="0.25">
      <c r="A11" s="15" t="s">
        <v>17</v>
      </c>
      <c r="B11" s="14">
        <v>-14350481.96470098</v>
      </c>
      <c r="C11" s="14">
        <v>-12769542.115521621</v>
      </c>
      <c r="D11" s="14">
        <v>-19110763.992579944</v>
      </c>
      <c r="E11" s="14">
        <v>-26748790.934630945</v>
      </c>
      <c r="F11" s="14">
        <v>-26370220.134958934</v>
      </c>
      <c r="G11" s="14">
        <v>-21640812.635597434</v>
      </c>
      <c r="H11" s="14">
        <v>-120990611.77798986</v>
      </c>
    </row>
    <row r="12" spans="1:8" x14ac:dyDescent="0.25">
      <c r="A12" s="15" t="s">
        <v>18</v>
      </c>
      <c r="B12" s="14">
        <v>-3270568.4244485367</v>
      </c>
      <c r="C12" s="14">
        <v>-399295.22670143697</v>
      </c>
      <c r="D12" s="14">
        <v>-6831590.1845603753</v>
      </c>
      <c r="E12" s="14">
        <v>7002629.6264433479</v>
      </c>
      <c r="F12" s="14">
        <v>6996215.3992983205</v>
      </c>
      <c r="G12" s="14">
        <v>-42063958.436949715</v>
      </c>
      <c r="H12" s="14">
        <v>-38566567.246918395</v>
      </c>
    </row>
    <row r="13" spans="1:8" x14ac:dyDescent="0.25">
      <c r="A13" s="15" t="s">
        <v>19</v>
      </c>
      <c r="B13" s="14">
        <v>-54274.946567553394</v>
      </c>
      <c r="C13" s="14">
        <v>-844172.31594370445</v>
      </c>
      <c r="D13" s="14">
        <v>-1993579.4510236178</v>
      </c>
      <c r="E13" s="14">
        <v>-1643279.7696019786</v>
      </c>
      <c r="F13" s="14">
        <v>-3771433.8660895512</v>
      </c>
      <c r="G13" s="14">
        <v>-2170725.6032153564</v>
      </c>
      <c r="H13" s="14">
        <v>-10477465.952441763</v>
      </c>
    </row>
    <row r="14" spans="1:8" x14ac:dyDescent="0.25">
      <c r="A14" s="11" t="s">
        <v>20</v>
      </c>
      <c r="B14" s="12">
        <v>-643.13712311642223</v>
      </c>
      <c r="C14" s="12">
        <v>-6502.7569798233699</v>
      </c>
      <c r="D14" s="12">
        <v>1935.6189426424528</v>
      </c>
      <c r="E14" s="12">
        <v>-8508.3045447824388</v>
      </c>
      <c r="F14" s="12">
        <v>-620992.3030392644</v>
      </c>
      <c r="G14" s="12">
        <v>5410796.8437890662</v>
      </c>
      <c r="H14" s="12">
        <v>4776085.9610447222</v>
      </c>
    </row>
    <row r="15" spans="1:8" x14ac:dyDescent="0.25">
      <c r="A15" s="16" t="s">
        <v>21</v>
      </c>
      <c r="B15" s="17">
        <f>B4+B9+B14</f>
        <v>240038.60847122117</v>
      </c>
      <c r="C15" s="17">
        <f t="shared" ref="C15:H15" si="2">C4+C9+C14</f>
        <v>-137549.61353890624</v>
      </c>
      <c r="D15" s="17">
        <f t="shared" si="2"/>
        <v>53642.786283666137</v>
      </c>
      <c r="E15" s="17">
        <f t="shared" si="2"/>
        <v>4283173.6883846615</v>
      </c>
      <c r="F15" s="17">
        <f t="shared" si="2"/>
        <v>-6419408.1889425032</v>
      </c>
      <c r="G15" s="17">
        <f t="shared" si="2"/>
        <v>216118.55416504573</v>
      </c>
      <c r="H15" s="17">
        <f t="shared" si="2"/>
        <v>-1763984.1651768154</v>
      </c>
    </row>
    <row r="16" spans="1:8" x14ac:dyDescent="0.25">
      <c r="A16" s="8" t="s">
        <v>22</v>
      </c>
      <c r="B16" s="18"/>
      <c r="C16" s="18"/>
      <c r="D16" s="18"/>
      <c r="E16" s="18"/>
      <c r="F16" s="18"/>
      <c r="G16" s="18"/>
      <c r="H16" s="19"/>
    </row>
    <row r="17" spans="1:8" x14ac:dyDescent="0.25">
      <c r="A17" s="11" t="s">
        <v>10</v>
      </c>
      <c r="B17" s="20">
        <f>B18</f>
        <v>534474.48684688075</v>
      </c>
      <c r="C17" s="20">
        <f t="shared" ref="C17:H17" si="3">C18</f>
        <v>1530273.3012514617</v>
      </c>
      <c r="D17" s="20">
        <f t="shared" si="3"/>
        <v>2881713.428682806</v>
      </c>
      <c r="E17" s="20">
        <f t="shared" si="3"/>
        <v>1526016.9518637506</v>
      </c>
      <c r="F17" s="20">
        <f t="shared" si="3"/>
        <v>5957408.8287876546</v>
      </c>
      <c r="G17" s="20">
        <f t="shared" si="3"/>
        <v>4525139.245627949</v>
      </c>
      <c r="H17" s="20">
        <f t="shared" si="3"/>
        <v>16955026.243060503</v>
      </c>
    </row>
    <row r="18" spans="1:8" x14ac:dyDescent="0.25">
      <c r="A18" s="13" t="s">
        <v>13</v>
      </c>
      <c r="B18" s="21">
        <v>534474.48684688075</v>
      </c>
      <c r="C18" s="21">
        <v>1530273.3012514617</v>
      </c>
      <c r="D18" s="21">
        <v>2881713.428682806</v>
      </c>
      <c r="E18" s="21">
        <v>1526016.9518637506</v>
      </c>
      <c r="F18" s="21">
        <v>5957408.8287876546</v>
      </c>
      <c r="G18" s="21">
        <v>4525139.245627949</v>
      </c>
      <c r="H18" s="21">
        <v>16955026.243060503</v>
      </c>
    </row>
    <row r="19" spans="1:8" x14ac:dyDescent="0.25">
      <c r="A19" s="11" t="s">
        <v>15</v>
      </c>
      <c r="B19" s="20">
        <f>SUM(B20:B23)</f>
        <v>-458737.1338701222</v>
      </c>
      <c r="C19" s="20">
        <f t="shared" ref="C19:H19" si="4">SUM(C20:C23)</f>
        <v>-1095370.5832538009</v>
      </c>
      <c r="D19" s="20">
        <f t="shared" si="4"/>
        <v>-2080174.9747960158</v>
      </c>
      <c r="E19" s="20">
        <f t="shared" si="4"/>
        <v>-1408072.3495490167</v>
      </c>
      <c r="F19" s="20">
        <f t="shared" si="4"/>
        <v>-6208532.4143400593</v>
      </c>
      <c r="G19" s="20">
        <f t="shared" si="4"/>
        <v>-3970241.4138427004</v>
      </c>
      <c r="H19" s="20">
        <f t="shared" si="4"/>
        <v>-15221128.869651714</v>
      </c>
    </row>
    <row r="20" spans="1:8" x14ac:dyDescent="0.25">
      <c r="A20" s="13" t="s">
        <v>16</v>
      </c>
      <c r="B20" s="21">
        <v>-157626.95280469937</v>
      </c>
      <c r="C20" s="21">
        <v>-364586.27155780781</v>
      </c>
      <c r="D20" s="21">
        <v>-426784.29287701799</v>
      </c>
      <c r="E20" s="21">
        <v>-482688.53924428375</v>
      </c>
      <c r="F20" s="21">
        <v>-2599574.2932802816</v>
      </c>
      <c r="G20" s="21">
        <v>-1818052.7657172044</v>
      </c>
      <c r="H20" s="21">
        <v>-5849313.1154812947</v>
      </c>
    </row>
    <row r="21" spans="1:8" x14ac:dyDescent="0.25">
      <c r="A21" s="15" t="s">
        <v>17</v>
      </c>
      <c r="B21" s="21">
        <v>0</v>
      </c>
      <c r="C21" s="21">
        <v>0</v>
      </c>
      <c r="D21" s="21">
        <v>0</v>
      </c>
      <c r="E21" s="21">
        <v>0</v>
      </c>
      <c r="F21" s="21">
        <v>-2804.2866936405308</v>
      </c>
      <c r="G21" s="21">
        <v>0</v>
      </c>
      <c r="H21" s="21">
        <v>-2804.2866936405308</v>
      </c>
    </row>
    <row r="22" spans="1:8" x14ac:dyDescent="0.25">
      <c r="A22" s="15" t="s">
        <v>18</v>
      </c>
      <c r="B22" s="21">
        <v>-301110.18106542283</v>
      </c>
      <c r="C22" s="21">
        <v>-730784.31169599295</v>
      </c>
      <c r="D22" s="21">
        <v>-1653390.6819189978</v>
      </c>
      <c r="E22" s="21">
        <v>-922509.59633298824</v>
      </c>
      <c r="F22" s="21">
        <v>-3604510.8464506068</v>
      </c>
      <c r="G22" s="21">
        <v>-2152188.6481254958</v>
      </c>
      <c r="H22" s="21">
        <v>-9364494.2655895054</v>
      </c>
    </row>
    <row r="23" spans="1:8" x14ac:dyDescent="0.25">
      <c r="A23" s="15" t="s">
        <v>19</v>
      </c>
      <c r="B23" s="21">
        <v>0</v>
      </c>
      <c r="C23" s="21">
        <v>0</v>
      </c>
      <c r="D23" s="21">
        <v>0</v>
      </c>
      <c r="E23" s="21">
        <v>-2874.213971744653</v>
      </c>
      <c r="F23" s="21">
        <v>-1642.9879155296869</v>
      </c>
      <c r="G23" s="21">
        <v>0</v>
      </c>
      <c r="H23" s="21">
        <v>-4517.2018872743402</v>
      </c>
    </row>
    <row r="24" spans="1:8" x14ac:dyDescent="0.25">
      <c r="A24" s="11" t="s">
        <v>20</v>
      </c>
      <c r="B24" s="20">
        <v>0</v>
      </c>
      <c r="C24" s="20">
        <v>-232.35922734665894</v>
      </c>
      <c r="D24" s="20">
        <v>-1113.6571989300069</v>
      </c>
      <c r="E24" s="20">
        <v>-327.18804188566128</v>
      </c>
      <c r="F24" s="20">
        <v>-478.80983425859961</v>
      </c>
      <c r="G24" s="20">
        <v>0</v>
      </c>
      <c r="H24" s="20">
        <v>-2152.0143024209265</v>
      </c>
    </row>
    <row r="25" spans="1:8" x14ac:dyDescent="0.25">
      <c r="A25" s="16" t="s">
        <v>21</v>
      </c>
      <c r="B25" s="22">
        <f>B17+B19+B24</f>
        <v>75737.352976758557</v>
      </c>
      <c r="C25" s="22">
        <f t="shared" ref="C25:H25" si="5">C17+C19+C24</f>
        <v>434670.3587703142</v>
      </c>
      <c r="D25" s="22">
        <f t="shared" si="5"/>
        <v>800424.79668786016</v>
      </c>
      <c r="E25" s="22">
        <f t="shared" si="5"/>
        <v>117617.41427284824</v>
      </c>
      <c r="F25" s="22">
        <f t="shared" si="5"/>
        <v>-251602.39538666324</v>
      </c>
      <c r="G25" s="22">
        <f t="shared" si="5"/>
        <v>554897.83178524859</v>
      </c>
      <c r="H25" s="22">
        <f t="shared" si="5"/>
        <v>1731745.3591063679</v>
      </c>
    </row>
    <row r="26" spans="1:8" x14ac:dyDescent="0.25">
      <c r="A26" s="8" t="s">
        <v>23</v>
      </c>
      <c r="B26" s="18"/>
      <c r="C26" s="18"/>
      <c r="D26" s="18"/>
      <c r="E26" s="18"/>
      <c r="F26" s="18"/>
      <c r="G26" s="18"/>
      <c r="H26" s="19"/>
    </row>
    <row r="27" spans="1:8" x14ac:dyDescent="0.25">
      <c r="A27" s="11" t="s">
        <v>10</v>
      </c>
      <c r="B27" s="12">
        <f>B28+B29</f>
        <v>0</v>
      </c>
      <c r="C27" s="12">
        <f t="shared" ref="C27:H27" si="6">C28+C29</f>
        <v>0</v>
      </c>
      <c r="D27" s="12">
        <f t="shared" si="6"/>
        <v>6915055.5388275776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12">
        <f t="shared" si="6"/>
        <v>6915055.5388275776</v>
      </c>
    </row>
    <row r="28" spans="1:8" x14ac:dyDescent="0.25">
      <c r="A28" s="13" t="s">
        <v>13</v>
      </c>
      <c r="B28" s="14">
        <v>0</v>
      </c>
      <c r="C28" s="14">
        <v>0</v>
      </c>
      <c r="D28" s="14">
        <v>6980389.1051577432</v>
      </c>
      <c r="E28" s="14">
        <v>0</v>
      </c>
      <c r="F28" s="14">
        <v>0</v>
      </c>
      <c r="G28" s="14">
        <v>0</v>
      </c>
      <c r="H28" s="14">
        <v>6980389.1051577432</v>
      </c>
    </row>
    <row r="29" spans="1:8" x14ac:dyDescent="0.25">
      <c r="A29" s="13" t="s">
        <v>14</v>
      </c>
      <c r="B29" s="14">
        <v>0</v>
      </c>
      <c r="C29" s="14">
        <v>0</v>
      </c>
      <c r="D29" s="14">
        <v>-65333.566330165471</v>
      </c>
      <c r="E29" s="14">
        <v>0</v>
      </c>
      <c r="F29" s="14">
        <v>0</v>
      </c>
      <c r="G29" s="14">
        <v>0</v>
      </c>
      <c r="H29" s="14">
        <v>-65333.566330165471</v>
      </c>
    </row>
    <row r="30" spans="1:8" x14ac:dyDescent="0.25">
      <c r="A30" s="11" t="s">
        <v>15</v>
      </c>
      <c r="B30" s="12">
        <f t="shared" ref="B30:G30" si="7">SUM(B31:B34)</f>
        <v>0</v>
      </c>
      <c r="C30" s="12">
        <f t="shared" si="7"/>
        <v>0</v>
      </c>
      <c r="D30" s="12">
        <f t="shared" si="7"/>
        <v>-6915055.5589907644</v>
      </c>
      <c r="E30" s="12">
        <f t="shared" si="7"/>
        <v>0</v>
      </c>
      <c r="F30" s="12">
        <f t="shared" si="7"/>
        <v>0</v>
      </c>
      <c r="G30" s="12">
        <f t="shared" si="7"/>
        <v>0</v>
      </c>
      <c r="H30" s="12">
        <f>SUM(H31:H34)</f>
        <v>-6915055.5589907644</v>
      </c>
    </row>
    <row r="31" spans="1:8" x14ac:dyDescent="0.25">
      <c r="A31" s="13" t="s">
        <v>16</v>
      </c>
      <c r="B31" s="14">
        <v>0</v>
      </c>
      <c r="C31" s="14">
        <v>0</v>
      </c>
      <c r="D31" s="14">
        <v>-3617804.8794913497</v>
      </c>
      <c r="E31" s="14">
        <v>0</v>
      </c>
      <c r="F31" s="14">
        <v>0</v>
      </c>
      <c r="G31" s="14">
        <v>0</v>
      </c>
      <c r="H31" s="14">
        <v>-3617804.8794913497</v>
      </c>
    </row>
    <row r="32" spans="1:8" x14ac:dyDescent="0.25">
      <c r="A32" s="15" t="s">
        <v>17</v>
      </c>
      <c r="B32" s="14">
        <v>0</v>
      </c>
      <c r="C32" s="14">
        <v>0</v>
      </c>
      <c r="D32" s="14">
        <v>-1073602.0673988145</v>
      </c>
      <c r="E32" s="14">
        <v>0</v>
      </c>
      <c r="F32" s="14">
        <v>0</v>
      </c>
      <c r="G32" s="14">
        <v>0</v>
      </c>
      <c r="H32" s="14">
        <v>-1073602.0673988145</v>
      </c>
    </row>
    <row r="33" spans="1:8" x14ac:dyDescent="0.25">
      <c r="A33" s="15" t="s">
        <v>18</v>
      </c>
      <c r="B33" s="14">
        <v>0</v>
      </c>
      <c r="C33" s="14">
        <v>0</v>
      </c>
      <c r="D33" s="14">
        <v>-1944469.921901254</v>
      </c>
      <c r="E33" s="14">
        <v>0</v>
      </c>
      <c r="F33" s="14">
        <v>0</v>
      </c>
      <c r="G33" s="14">
        <v>0</v>
      </c>
      <c r="H33" s="14">
        <v>-1944469.921901254</v>
      </c>
    </row>
    <row r="34" spans="1:8" x14ac:dyDescent="0.25">
      <c r="A34" s="15" t="s">
        <v>19</v>
      </c>
      <c r="B34" s="14">
        <v>0</v>
      </c>
      <c r="C34" s="14">
        <v>0</v>
      </c>
      <c r="D34" s="14">
        <v>-279178.69019934669</v>
      </c>
      <c r="E34" s="14">
        <v>0</v>
      </c>
      <c r="F34" s="14">
        <v>0</v>
      </c>
      <c r="G34" s="14">
        <v>0</v>
      </c>
      <c r="H34" s="14">
        <v>-279178.69019934669</v>
      </c>
    </row>
    <row r="35" spans="1:8" x14ac:dyDescent="0.25">
      <c r="A35" s="11" t="s">
        <v>20</v>
      </c>
      <c r="B35" s="12">
        <v>0</v>
      </c>
      <c r="C35" s="12">
        <v>0</v>
      </c>
      <c r="D35" s="12">
        <v>0</v>
      </c>
      <c r="E35" s="12">
        <v>0</v>
      </c>
      <c r="F35" s="12"/>
      <c r="G35" s="12">
        <v>0</v>
      </c>
      <c r="H35" s="12"/>
    </row>
    <row r="36" spans="1:8" x14ac:dyDescent="0.25">
      <c r="A36" s="16" t="s">
        <v>21</v>
      </c>
      <c r="B36" s="17">
        <f>B27+B30+B35</f>
        <v>0</v>
      </c>
      <c r="C36" s="17">
        <f t="shared" ref="C36:H36" si="8">C27+C30+C35</f>
        <v>0</v>
      </c>
      <c r="D36" s="17">
        <f>D27+D30+D35</f>
        <v>-2.0163186825811863E-2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-2.0163186825811863E-2</v>
      </c>
    </row>
    <row r="37" spans="1:8" x14ac:dyDescent="0.25">
      <c r="A37" s="8" t="s">
        <v>24</v>
      </c>
      <c r="B37" s="18"/>
      <c r="C37" s="18"/>
      <c r="D37" s="18"/>
      <c r="E37" s="18"/>
      <c r="F37" s="18"/>
      <c r="G37" s="18"/>
      <c r="H37" s="19"/>
    </row>
    <row r="38" spans="1:8" x14ac:dyDescent="0.25">
      <c r="A38" s="11" t="s">
        <v>10</v>
      </c>
      <c r="B38" s="20">
        <f>B39+B40</f>
        <v>24106556.073824149</v>
      </c>
      <c r="C38" s="20">
        <f t="shared" ref="C38:H38" si="9">C39+C40</f>
        <v>25841771.336012796</v>
      </c>
      <c r="D38" s="20">
        <f t="shared" si="9"/>
        <v>54679175.234229021</v>
      </c>
      <c r="E38" s="20">
        <f t="shared" si="9"/>
        <v>78140731.036522254</v>
      </c>
      <c r="F38" s="20">
        <f t="shared" si="9"/>
        <v>67669882.132727548</v>
      </c>
      <c r="G38" s="20">
        <f t="shared" si="9"/>
        <v>2833201.6238086917</v>
      </c>
      <c r="H38" s="20">
        <f t="shared" si="9"/>
        <v>253271317.43712446</v>
      </c>
    </row>
    <row r="39" spans="1:8" x14ac:dyDescent="0.25">
      <c r="A39" s="13" t="s">
        <v>12</v>
      </c>
      <c r="B39" s="21">
        <v>24059759.14266127</v>
      </c>
      <c r="C39" s="21">
        <v>25815154.744397994</v>
      </c>
      <c r="D39" s="21">
        <v>53554033.956151783</v>
      </c>
      <c r="E39" s="21">
        <v>77368188.304007098</v>
      </c>
      <c r="F39" s="21">
        <v>67618255.02130577</v>
      </c>
      <c r="G39" s="21">
        <v>2833201.6238086917</v>
      </c>
      <c r="H39" s="21">
        <v>251248592.79233262</v>
      </c>
    </row>
    <row r="40" spans="1:8" x14ac:dyDescent="0.25">
      <c r="A40" s="13" t="s">
        <v>13</v>
      </c>
      <c r="B40" s="21">
        <v>46796.931162878223</v>
      </c>
      <c r="C40" s="21">
        <v>26616.591614802466</v>
      </c>
      <c r="D40" s="21">
        <v>1125141.2780772385</v>
      </c>
      <c r="E40" s="21">
        <v>772542.73251515604</v>
      </c>
      <c r="F40" s="21">
        <v>51627.111421773552</v>
      </c>
      <c r="G40" s="21">
        <v>0</v>
      </c>
      <c r="H40" s="21">
        <v>2022724.6447918487</v>
      </c>
    </row>
    <row r="41" spans="1:8" x14ac:dyDescent="0.25">
      <c r="A41" s="11" t="s">
        <v>15</v>
      </c>
      <c r="B41" s="20">
        <f>SUM(B42:B45)</f>
        <v>-24106115.255467579</v>
      </c>
      <c r="C41" s="20">
        <f t="shared" ref="C41:H41" si="10">SUM(C42:C45)</f>
        <v>-25841522.124393422</v>
      </c>
      <c r="D41" s="20">
        <f t="shared" si="10"/>
        <v>-54668685.645154789</v>
      </c>
      <c r="E41" s="20">
        <f t="shared" si="10"/>
        <v>-78141993.041011915</v>
      </c>
      <c r="F41" s="20">
        <f t="shared" si="10"/>
        <v>-67667859.028403208</v>
      </c>
      <c r="G41" s="20">
        <f t="shared" si="10"/>
        <v>-2841589.4801930287</v>
      </c>
      <c r="H41" s="20">
        <f t="shared" si="10"/>
        <v>-253267764.57462394</v>
      </c>
    </row>
    <row r="42" spans="1:8" x14ac:dyDescent="0.25">
      <c r="A42" s="13" t="s">
        <v>16</v>
      </c>
      <c r="B42" s="21">
        <v>-17019816.876587849</v>
      </c>
      <c r="C42" s="21">
        <v>-18920760.177704889</v>
      </c>
      <c r="D42" s="21">
        <v>-29431072.244700443</v>
      </c>
      <c r="E42" s="21">
        <v>-46783463.167233475</v>
      </c>
      <c r="F42" s="21">
        <v>-39687637.266947158</v>
      </c>
      <c r="G42" s="21">
        <v>-2311414.8790880861</v>
      </c>
      <c r="H42" s="21">
        <v>-154154164.61226189</v>
      </c>
    </row>
    <row r="43" spans="1:8" x14ac:dyDescent="0.25">
      <c r="A43" s="15" t="s">
        <v>17</v>
      </c>
      <c r="B43" s="21">
        <v>-65555.033403680456</v>
      </c>
      <c r="C43" s="21">
        <v>635.84208191630933</v>
      </c>
      <c r="D43" s="21">
        <v>-83960.925087037758</v>
      </c>
      <c r="E43" s="21">
        <v>-98201.184251206418</v>
      </c>
      <c r="F43" s="21">
        <v>-25047.780033067629</v>
      </c>
      <c r="G43" s="21">
        <v>0</v>
      </c>
      <c r="H43" s="21">
        <v>-272129.08069307596</v>
      </c>
    </row>
    <row r="44" spans="1:8" x14ac:dyDescent="0.25">
      <c r="A44" s="15" t="s">
        <v>18</v>
      </c>
      <c r="B44" s="21">
        <v>-7008670.3103786642</v>
      </c>
      <c r="C44" s="21">
        <v>-6895301.8025889536</v>
      </c>
      <c r="D44" s="21">
        <v>-21884587.197720215</v>
      </c>
      <c r="E44" s="21">
        <v>-25861475.551463172</v>
      </c>
      <c r="F44" s="21">
        <v>-27236410.085626338</v>
      </c>
      <c r="G44" s="21">
        <v>-372878.35011358594</v>
      </c>
      <c r="H44" s="21">
        <v>-89259323.297890931</v>
      </c>
    </row>
    <row r="45" spans="1:8" x14ac:dyDescent="0.25">
      <c r="A45" s="15" t="s">
        <v>19</v>
      </c>
      <c r="B45" s="21">
        <v>-12073.035097388194</v>
      </c>
      <c r="C45" s="21">
        <v>-26095.986181495569</v>
      </c>
      <c r="D45" s="21">
        <v>-3269065.2776470906</v>
      </c>
      <c r="E45" s="21">
        <v>-5398853.138064065</v>
      </c>
      <c r="F45" s="21">
        <v>-718763.89579664753</v>
      </c>
      <c r="G45" s="21">
        <v>-157296.2509913567</v>
      </c>
      <c r="H45" s="21">
        <v>-9582147.5837780442</v>
      </c>
    </row>
    <row r="46" spans="1:8" x14ac:dyDescent="0.25">
      <c r="A46" s="11" t="s">
        <v>20</v>
      </c>
      <c r="B46" s="20">
        <v>-468.40831798690738</v>
      </c>
      <c r="C46" s="20">
        <v>-195.89343083354615</v>
      </c>
      <c r="D46" s="20">
        <v>-10804.739693250709</v>
      </c>
      <c r="E46" s="20">
        <v>1917.70731117175</v>
      </c>
      <c r="F46" s="20">
        <v>6038.0680978049004</v>
      </c>
      <c r="G46" s="20"/>
      <c r="H46" s="20">
        <v>-3513.2660330945127</v>
      </c>
    </row>
    <row r="47" spans="1:8" x14ac:dyDescent="0.25">
      <c r="A47" s="23" t="s">
        <v>21</v>
      </c>
      <c r="B47" s="22">
        <f>B38+B41+B46</f>
        <v>-27.589961417050972</v>
      </c>
      <c r="C47" s="22">
        <f t="shared" ref="C47:H47" si="11">C38+C41+C46</f>
        <v>53.318188539864792</v>
      </c>
      <c r="D47" s="22">
        <f t="shared" si="11"/>
        <v>-315.15061901902482</v>
      </c>
      <c r="E47" s="22">
        <f t="shared" si="11"/>
        <v>655.70282151148695</v>
      </c>
      <c r="F47" s="22">
        <f t="shared" si="11"/>
        <v>8061.1724221457207</v>
      </c>
      <c r="G47" s="22">
        <f t="shared" si="11"/>
        <v>-8387.8563843369484</v>
      </c>
      <c r="H47" s="22">
        <f t="shared" si="11"/>
        <v>39.59646742404766</v>
      </c>
    </row>
    <row r="48" spans="1:8" s="28" customFormat="1" x14ac:dyDescent="0.25">
      <c r="A48" s="24"/>
      <c r="B48" s="25"/>
      <c r="C48" s="25"/>
      <c r="D48" s="25"/>
      <c r="E48" s="26"/>
      <c r="F48" s="26"/>
      <c r="G48" s="26"/>
      <c r="H48" s="27"/>
    </row>
    <row r="49" spans="1:8" ht="42.75" customHeight="1" x14ac:dyDescent="0.25">
      <c r="A49" s="29" t="s">
        <v>1</v>
      </c>
      <c r="B49" s="30" t="s">
        <v>2</v>
      </c>
      <c r="C49" s="30" t="s">
        <v>3</v>
      </c>
      <c r="D49" s="30" t="s">
        <v>4</v>
      </c>
      <c r="E49" s="31" t="s">
        <v>5</v>
      </c>
      <c r="F49" s="31" t="s">
        <v>6</v>
      </c>
      <c r="G49" s="30" t="s">
        <v>7</v>
      </c>
      <c r="H49" s="32" t="s">
        <v>8</v>
      </c>
    </row>
    <row r="50" spans="1:8" x14ac:dyDescent="0.25">
      <c r="A50" s="33" t="s">
        <v>25</v>
      </c>
      <c r="B50" s="34"/>
      <c r="C50" s="34"/>
      <c r="D50" s="34"/>
      <c r="E50" s="34"/>
      <c r="F50" s="34"/>
      <c r="G50" s="34"/>
      <c r="H50" s="35"/>
    </row>
    <row r="51" spans="1:8" x14ac:dyDescent="0.25">
      <c r="A51" s="11" t="s">
        <v>10</v>
      </c>
      <c r="B51" s="20">
        <f>B52+B53</f>
        <v>535510.0278251986</v>
      </c>
      <c r="C51" s="20"/>
      <c r="D51" s="20"/>
      <c r="E51" s="20">
        <f>E52+E53</f>
        <v>1814809.3382441895</v>
      </c>
      <c r="F51" s="20">
        <f>F52+F53</f>
        <v>2390515.8173484062</v>
      </c>
      <c r="G51" s="20">
        <f>G52+G53</f>
        <v>9031744.4665492717</v>
      </c>
      <c r="H51" s="20">
        <f t="shared" ref="H51:H60" si="12">SUM(B51:G51)</f>
        <v>13772579.649967067</v>
      </c>
    </row>
    <row r="52" spans="1:8" x14ac:dyDescent="0.25">
      <c r="A52" s="13" t="s">
        <v>12</v>
      </c>
      <c r="B52" s="21">
        <v>534451.95918970869</v>
      </c>
      <c r="C52" s="21">
        <v>865652.99423332838</v>
      </c>
      <c r="D52" s="21">
        <v>871505.70349360828</v>
      </c>
      <c r="E52" s="21">
        <v>1778752.1823289825</v>
      </c>
      <c r="F52" s="21">
        <v>2383491.1241649077</v>
      </c>
      <c r="G52" s="21">
        <v>8965272.0108074676</v>
      </c>
      <c r="H52" s="21">
        <v>15399125.974218003</v>
      </c>
    </row>
    <row r="53" spans="1:8" ht="15.75" customHeight="1" x14ac:dyDescent="0.25">
      <c r="A53" s="36" t="s">
        <v>13</v>
      </c>
      <c r="B53" s="21">
        <v>1058.0686354898983</v>
      </c>
      <c r="C53" s="21">
        <v>3775.2207869019935</v>
      </c>
      <c r="D53" s="21">
        <v>6619.6913688115819</v>
      </c>
      <c r="E53" s="21">
        <v>36057.155915207077</v>
      </c>
      <c r="F53" s="21">
        <v>7024.693183498448</v>
      </c>
      <c r="G53" s="21">
        <v>66472.455741803657</v>
      </c>
      <c r="H53" s="21">
        <v>121007.28563171266</v>
      </c>
    </row>
    <row r="54" spans="1:8" x14ac:dyDescent="0.25">
      <c r="A54" s="11" t="s">
        <v>15</v>
      </c>
      <c r="B54" s="20">
        <f>SUM(B55:B58)</f>
        <v>-535477.34464264102</v>
      </c>
      <c r="C54" s="20"/>
      <c r="D54" s="20"/>
      <c r="E54" s="20">
        <f>SUM(E55:E58)</f>
        <v>-1815475.5124810128</v>
      </c>
      <c r="F54" s="20">
        <f>SUM(F55:F58)</f>
        <v>-2390480.2145363134</v>
      </c>
      <c r="G54" s="20">
        <f>SUM(G55:G58)</f>
        <v>-9031922.0034142993</v>
      </c>
      <c r="H54" s="20">
        <f t="shared" si="12"/>
        <v>-13773355.075074267</v>
      </c>
    </row>
    <row r="55" spans="1:8" x14ac:dyDescent="0.25">
      <c r="A55" s="13" t="s">
        <v>16</v>
      </c>
      <c r="B55" s="21">
        <v>-361834.62153697253</v>
      </c>
      <c r="C55" s="21">
        <v>-415326.23499522801</v>
      </c>
      <c r="D55" s="21">
        <v>-652131.45860497619</v>
      </c>
      <c r="E55" s="21">
        <v>-1069251.7481483473</v>
      </c>
      <c r="F55" s="21">
        <v>-960334.99119540805</v>
      </c>
      <c r="G55" s="21">
        <v>-3102149.8568413695</v>
      </c>
      <c r="H55" s="21">
        <v>-6561028.9113223013</v>
      </c>
    </row>
    <row r="56" spans="1:8" x14ac:dyDescent="0.25">
      <c r="A56" s="15" t="s">
        <v>17</v>
      </c>
      <c r="B56" s="21">
        <v>0</v>
      </c>
      <c r="C56" s="21">
        <v>0</v>
      </c>
      <c r="D56" s="21">
        <v>-140.60462677940129</v>
      </c>
      <c r="E56" s="21">
        <v>0</v>
      </c>
      <c r="F56" s="21">
        <v>0</v>
      </c>
      <c r="G56" s="21">
        <v>-120.17797373408787</v>
      </c>
      <c r="H56" s="21">
        <v>-260.78260051348917</v>
      </c>
    </row>
    <row r="57" spans="1:8" x14ac:dyDescent="0.25">
      <c r="A57" s="15" t="s">
        <v>18</v>
      </c>
      <c r="B57" s="21">
        <v>-173642.72310566856</v>
      </c>
      <c r="C57" s="21">
        <v>-454096.52386649279</v>
      </c>
      <c r="D57" s="21">
        <v>-225853.33163066415</v>
      </c>
      <c r="E57" s="21">
        <v>-721512.70952912234</v>
      </c>
      <c r="F57" s="21">
        <v>-1430145.2233409055</v>
      </c>
      <c r="G57" s="21">
        <v>-5917299.5053298026</v>
      </c>
      <c r="H57" s="21">
        <v>-8922550.0168026555</v>
      </c>
    </row>
    <row r="58" spans="1:8" x14ac:dyDescent="0.25">
      <c r="A58" s="15" t="s">
        <v>19</v>
      </c>
      <c r="B58" s="21">
        <v>0</v>
      </c>
      <c r="C58" s="21">
        <v>0</v>
      </c>
      <c r="D58" s="21">
        <v>0</v>
      </c>
      <c r="E58" s="21">
        <v>-24711.054803543346</v>
      </c>
      <c r="F58" s="21">
        <v>0</v>
      </c>
      <c r="G58" s="21">
        <v>-12352.463269393624</v>
      </c>
      <c r="H58" s="21">
        <v>-37063.518072936968</v>
      </c>
    </row>
    <row r="59" spans="1:8" x14ac:dyDescent="0.25">
      <c r="A59" s="11" t="s">
        <v>20</v>
      </c>
      <c r="B59" s="20">
        <v>-32.683182557498689</v>
      </c>
      <c r="C59" s="20">
        <v>0</v>
      </c>
      <c r="D59" s="20">
        <v>0</v>
      </c>
      <c r="E59" s="20">
        <v>624.63403814875051</v>
      </c>
      <c r="F59" s="20">
        <v>-35.602812092535586</v>
      </c>
      <c r="G59" s="20">
        <v>195.19847297460782</v>
      </c>
      <c r="H59" s="20">
        <v>751.54651647332412</v>
      </c>
    </row>
    <row r="60" spans="1:8" x14ac:dyDescent="0.25">
      <c r="A60" s="16" t="s">
        <v>21</v>
      </c>
      <c r="B60" s="22">
        <f>B51+B54+B59</f>
        <v>8.0440543115400942E-11</v>
      </c>
      <c r="C60" s="22"/>
      <c r="D60" s="22"/>
      <c r="E60" s="22">
        <f>E51+E54+E59</f>
        <v>-41.54019867458851</v>
      </c>
      <c r="F60" s="22">
        <f>F51+F54+F59</f>
        <v>2.1567814201262081E-10</v>
      </c>
      <c r="G60" s="22">
        <f>G51+G54+G59</f>
        <v>17.661607946986436</v>
      </c>
      <c r="H60" s="22">
        <f t="shared" si="12"/>
        <v>-23.878590727305955</v>
      </c>
    </row>
    <row r="61" spans="1:8" x14ac:dyDescent="0.25">
      <c r="A61" s="8" t="s">
        <v>26</v>
      </c>
      <c r="B61" s="9"/>
      <c r="C61" s="9"/>
      <c r="D61" s="9"/>
      <c r="E61" s="9"/>
      <c r="F61" s="9"/>
      <c r="G61" s="9"/>
      <c r="H61" s="37"/>
    </row>
    <row r="62" spans="1:8" x14ac:dyDescent="0.25">
      <c r="A62" s="11" t="s">
        <v>10</v>
      </c>
      <c r="B62" s="20">
        <f>SUM(B63:B66)</f>
        <v>121732425.96615273</v>
      </c>
      <c r="C62" s="20">
        <f t="shared" ref="C62:H62" si="13">SUM(C63:C66)</f>
        <v>128837054.69331793</v>
      </c>
      <c r="D62" s="20">
        <f t="shared" si="13"/>
        <v>172429900.77561063</v>
      </c>
      <c r="E62" s="20">
        <f t="shared" si="13"/>
        <v>163451501.67488873</v>
      </c>
      <c r="F62" s="20">
        <f t="shared" si="13"/>
        <v>177064818.27591303</v>
      </c>
      <c r="G62" s="20">
        <f t="shared" si="13"/>
        <v>131790317.76780073</v>
      </c>
      <c r="H62" s="20">
        <f t="shared" si="13"/>
        <v>895306019.1536839</v>
      </c>
    </row>
    <row r="63" spans="1:8" x14ac:dyDescent="0.25">
      <c r="A63" s="13" t="s">
        <v>11</v>
      </c>
      <c r="B63" s="21">
        <v>113590401.64531609</v>
      </c>
      <c r="C63" s="21">
        <v>116779825.07628407</v>
      </c>
      <c r="D63" s="21">
        <v>122829949.22102886</v>
      </c>
      <c r="E63" s="21">
        <v>99519923.054588467</v>
      </c>
      <c r="F63" s="21">
        <v>113469962.59863159</v>
      </c>
      <c r="G63" s="21">
        <v>3394980.689043324</v>
      </c>
      <c r="H63" s="21">
        <v>569585042.28489244</v>
      </c>
    </row>
    <row r="64" spans="1:8" x14ac:dyDescent="0.25">
      <c r="A64" s="13" t="s">
        <v>12</v>
      </c>
      <c r="B64" s="21">
        <v>24594211.101850979</v>
      </c>
      <c r="C64" s="21">
        <v>26680807.738631323</v>
      </c>
      <c r="D64" s="21">
        <v>54425471.060449235</v>
      </c>
      <c r="E64" s="21">
        <v>79146916.303953335</v>
      </c>
      <c r="F64" s="21">
        <v>70001702.220639035</v>
      </c>
      <c r="G64" s="21">
        <v>11798473.634616159</v>
      </c>
      <c r="H64" s="21">
        <v>266647582.0601401</v>
      </c>
    </row>
    <row r="65" spans="1:8" ht="15" customHeight="1" x14ac:dyDescent="0.25">
      <c r="A65" s="36" t="s">
        <v>13</v>
      </c>
      <c r="B65" s="21">
        <v>5177345.2340946048</v>
      </c>
      <c r="C65" s="21">
        <v>8431048.2585727144</v>
      </c>
      <c r="D65" s="21">
        <v>17999776.595916282</v>
      </c>
      <c r="E65" s="21">
        <v>4013851.2494455129</v>
      </c>
      <c r="F65" s="21">
        <v>14523837.486053795</v>
      </c>
      <c r="G65" s="21">
        <v>8927535.9523073416</v>
      </c>
      <c r="H65" s="21">
        <v>59073394.776390254</v>
      </c>
    </row>
    <row r="66" spans="1:8" x14ac:dyDescent="0.25">
      <c r="A66" s="13" t="s">
        <v>14</v>
      </c>
      <c r="B66" s="21">
        <v>-21629532.01510895</v>
      </c>
      <c r="C66" s="21">
        <v>-23054626.380170178</v>
      </c>
      <c r="D66" s="21">
        <v>-22825296.101783767</v>
      </c>
      <c r="E66" s="21">
        <v>-19229188.933098543</v>
      </c>
      <c r="F66" s="21">
        <v>-20930684.029411368</v>
      </c>
      <c r="G66" s="21">
        <v>107669327.49183391</v>
      </c>
      <c r="H66" s="21">
        <v>3.2261118292808533E-2</v>
      </c>
    </row>
    <row r="67" spans="1:8" x14ac:dyDescent="0.25">
      <c r="A67" s="11" t="s">
        <v>15</v>
      </c>
      <c r="B67" s="20">
        <f>SUM(B68:B71)</f>
        <v>-121415533.36604251</v>
      </c>
      <c r="C67" s="20">
        <f t="shared" ref="C67:H67" si="14">SUM(C68:C71)</f>
        <v>-128532944.16410145</v>
      </c>
      <c r="D67" s="20">
        <f t="shared" si="14"/>
        <v>-171566165.58547175</v>
      </c>
      <c r="E67" s="20">
        <f t="shared" si="14"/>
        <v>-159043803.25837108</v>
      </c>
      <c r="F67" s="20">
        <f t="shared" si="14"/>
        <v>-183112299.04023227</v>
      </c>
      <c r="G67" s="20">
        <f t="shared" si="14"/>
        <v>-136438663.61888888</v>
      </c>
      <c r="H67" s="20">
        <f t="shared" si="14"/>
        <v>-900109409.033108</v>
      </c>
    </row>
    <row r="68" spans="1:8" x14ac:dyDescent="0.25">
      <c r="A68" s="13" t="s">
        <v>16</v>
      </c>
      <c r="B68" s="21">
        <v>-96179156.747274607</v>
      </c>
      <c r="C68" s="21">
        <v>-106414291.72368367</v>
      </c>
      <c r="D68" s="21">
        <v>-113215983.25917761</v>
      </c>
      <c r="E68" s="21">
        <v>-104624224.73216566</v>
      </c>
      <c r="F68" s="21">
        <v>-126947535.33262539</v>
      </c>
      <c r="G68" s="21">
        <v>-61951031.547323003</v>
      </c>
      <c r="H68" s="21">
        <v>-609332223.34224999</v>
      </c>
    </row>
    <row r="69" spans="1:8" x14ac:dyDescent="0.25">
      <c r="A69" s="15" t="s">
        <v>17</v>
      </c>
      <c r="B69" s="21">
        <v>-14416036.99810466</v>
      </c>
      <c r="C69" s="21">
        <v>-12768906.273439705</v>
      </c>
      <c r="D69" s="21">
        <v>-20268467.589692578</v>
      </c>
      <c r="E69" s="21">
        <v>-26846992.118882153</v>
      </c>
      <c r="F69" s="21">
        <v>-26398072.201685641</v>
      </c>
      <c r="G69" s="21">
        <v>-21640932.813571166</v>
      </c>
      <c r="H69" s="21">
        <v>-122339407.9953759</v>
      </c>
    </row>
    <row r="70" spans="1:8" x14ac:dyDescent="0.25">
      <c r="A70" s="15" t="s">
        <v>18</v>
      </c>
      <c r="B70" s="21">
        <v>-10753991.638998292</v>
      </c>
      <c r="C70" s="21">
        <v>-8479477.8648528773</v>
      </c>
      <c r="D70" s="21">
        <v>-32539891.317731507</v>
      </c>
      <c r="E70" s="21">
        <v>-20502868.230881937</v>
      </c>
      <c r="F70" s="21">
        <v>-25274850.756119531</v>
      </c>
      <c r="G70" s="21">
        <v>-50506324.940518603</v>
      </c>
      <c r="H70" s="21">
        <v>-148057404.74910274</v>
      </c>
    </row>
    <row r="71" spans="1:8" x14ac:dyDescent="0.25">
      <c r="A71" s="15" t="s">
        <v>19</v>
      </c>
      <c r="B71" s="21">
        <v>-66347.981664941588</v>
      </c>
      <c r="C71" s="21">
        <v>-870268.30212520005</v>
      </c>
      <c r="D71" s="21">
        <v>-5541823.4188700551</v>
      </c>
      <c r="E71" s="21">
        <v>-7069718.1764413323</v>
      </c>
      <c r="F71" s="21">
        <v>-4491840.7498017289</v>
      </c>
      <c r="G71" s="21">
        <v>-2340374.3174761063</v>
      </c>
      <c r="H71" s="21">
        <v>-20380372.946379364</v>
      </c>
    </row>
    <row r="72" spans="1:8" x14ac:dyDescent="0.25">
      <c r="A72" s="11" t="s">
        <v>20</v>
      </c>
      <c r="B72" s="20">
        <v>-1144.2286236608284</v>
      </c>
      <c r="C72" s="20">
        <v>-6931.0096380035757</v>
      </c>
      <c r="D72" s="20">
        <v>-9982.7779495382638</v>
      </c>
      <c r="E72" s="20">
        <v>-6293.1512373475998</v>
      </c>
      <c r="F72" s="20">
        <v>-615468.64758781064</v>
      </c>
      <c r="G72" s="20">
        <v>5410992.042262041</v>
      </c>
      <c r="H72" s="20">
        <v>4771172.2272256799</v>
      </c>
    </row>
    <row r="73" spans="1:8" ht="30.75" customHeight="1" x14ac:dyDescent="0.25">
      <c r="A73" s="38" t="s">
        <v>27</v>
      </c>
      <c r="B73" s="22">
        <f>B62+B67+B72</f>
        <v>315748.37148655712</v>
      </c>
      <c r="C73" s="22">
        <f t="shared" ref="C73:H73" si="15">C62+C67+C72</f>
        <v>297179.51957847964</v>
      </c>
      <c r="D73" s="22">
        <f t="shared" si="15"/>
        <v>853752.41218933812</v>
      </c>
      <c r="E73" s="22">
        <f t="shared" si="15"/>
        <v>4401405.265280298</v>
      </c>
      <c r="F73" s="22">
        <f t="shared" si="15"/>
        <v>-6662949.4119070517</v>
      </c>
      <c r="G73" s="22">
        <f t="shared" si="15"/>
        <v>762646.19117388967</v>
      </c>
      <c r="H73" s="22">
        <f t="shared" si="15"/>
        <v>-32217.65219841525</v>
      </c>
    </row>
    <row r="74" spans="1:8" x14ac:dyDescent="0.25">
      <c r="A74" s="39" t="s">
        <v>28</v>
      </c>
      <c r="B74" s="40">
        <f>B68/B67</f>
        <v>0.79214869861267678</v>
      </c>
      <c r="C74" s="40">
        <f t="shared" ref="C74:H74" si="16">C68/C67</f>
        <v>0.82791452740568749</v>
      </c>
      <c r="D74" s="40">
        <f t="shared" si="16"/>
        <v>0.65989691424778663</v>
      </c>
      <c r="E74" s="40">
        <f t="shared" si="16"/>
        <v>0.65783276423665937</v>
      </c>
      <c r="F74" s="40">
        <f t="shared" si="16"/>
        <v>0.6932769453390637</v>
      </c>
      <c r="G74" s="40">
        <f t="shared" si="16"/>
        <v>0.45405774216881406</v>
      </c>
      <c r="H74" s="40">
        <f t="shared" si="16"/>
        <v>0.67695350945924559</v>
      </c>
    </row>
    <row r="75" spans="1:8" x14ac:dyDescent="0.25">
      <c r="A75" s="41"/>
      <c r="B75" s="42"/>
      <c r="C75" s="42"/>
      <c r="D75" s="42"/>
      <c r="E75" s="42"/>
      <c r="F75" s="42"/>
      <c r="G75" s="42"/>
      <c r="H75" s="43"/>
    </row>
    <row r="76" spans="1:8" x14ac:dyDescent="0.25">
      <c r="A76" s="44" t="s">
        <v>29</v>
      </c>
      <c r="B76" s="45"/>
      <c r="C76" s="45"/>
      <c r="D76" s="45"/>
      <c r="E76" s="45"/>
      <c r="F76" s="45"/>
      <c r="G76" s="45"/>
      <c r="H76" s="43"/>
    </row>
  </sheetData>
  <mergeCells count="6">
    <mergeCell ref="A3:H3"/>
    <mergeCell ref="A16:H16"/>
    <mergeCell ref="A26:H26"/>
    <mergeCell ref="A37:H37"/>
    <mergeCell ref="A50:H50"/>
    <mergeCell ref="A61:H61"/>
  </mergeCells>
  <pageMargins left="0.25" right="0.25" top="0.95833333333333337" bottom="0.75" header="0.3" footer="0.3"/>
  <pageSetup paperSize="9" fitToWidth="0" fitToHeight="0" orientation="portrait" r:id="rId1"/>
  <headerFooter>
    <oddHeader>&amp;L&amp;G&amp;RFINANCES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2021-06-25T13:55:24Z</dcterms:created>
  <dcterms:modified xsi:type="dcterms:W3CDTF">2021-06-25T13:55:56Z</dcterms:modified>
</cp:coreProperties>
</file>