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\"/>
    </mc:Choice>
  </mc:AlternateContent>
  <bookViews>
    <workbookView xWindow="0" yWindow="0" windowWidth="28800" windowHeight="11700"/>
  </bookViews>
  <sheets>
    <sheet name="g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E58" i="1"/>
  <c r="D58" i="1"/>
  <c r="C58" i="1"/>
  <c r="B58" i="1"/>
  <c r="G58" i="1" s="1"/>
  <c r="F57" i="1"/>
  <c r="E57" i="1"/>
  <c r="D57" i="1"/>
  <c r="D53" i="1" s="1"/>
  <c r="C57" i="1"/>
  <c r="G57" i="1" s="1"/>
  <c r="F56" i="1"/>
  <c r="E56" i="1"/>
  <c r="D56" i="1"/>
  <c r="C56" i="1"/>
  <c r="B56" i="1"/>
  <c r="G56" i="1" s="1"/>
  <c r="F55" i="1"/>
  <c r="E55" i="1"/>
  <c r="D55" i="1"/>
  <c r="C55" i="1"/>
  <c r="G55" i="1" s="1"/>
  <c r="B55" i="1"/>
  <c r="F54" i="1"/>
  <c r="F53" i="1" s="1"/>
  <c r="E54" i="1"/>
  <c r="E53" i="1" s="1"/>
  <c r="D54" i="1"/>
  <c r="C54" i="1"/>
  <c r="B54" i="1"/>
  <c r="B53" i="1" s="1"/>
  <c r="G53" i="1" s="1"/>
  <c r="C53" i="1"/>
  <c r="F52" i="1"/>
  <c r="E52" i="1"/>
  <c r="D52" i="1"/>
  <c r="C52" i="1"/>
  <c r="B52" i="1"/>
  <c r="G52" i="1" s="1"/>
  <c r="F51" i="1"/>
  <c r="E51" i="1"/>
  <c r="D51" i="1"/>
  <c r="D50" i="1" s="1"/>
  <c r="C51" i="1"/>
  <c r="C50" i="1" s="1"/>
  <c r="C59" i="1" s="1"/>
  <c r="B51" i="1"/>
  <c r="F50" i="1"/>
  <c r="F59" i="1" s="1"/>
  <c r="E50" i="1"/>
  <c r="E59" i="1" s="1"/>
  <c r="B50" i="1"/>
  <c r="F46" i="1"/>
  <c r="E46" i="1"/>
  <c r="D46" i="1"/>
  <c r="C46" i="1"/>
  <c r="B46" i="1"/>
  <c r="G46" i="1" s="1"/>
  <c r="F45" i="1"/>
  <c r="E45" i="1"/>
  <c r="D45" i="1"/>
  <c r="C45" i="1"/>
  <c r="G45" i="1" s="1"/>
  <c r="B45" i="1"/>
  <c r="F44" i="1"/>
  <c r="E44" i="1"/>
  <c r="D44" i="1"/>
  <c r="C44" i="1"/>
  <c r="B44" i="1"/>
  <c r="G44" i="1" s="1"/>
  <c r="F43" i="1"/>
  <c r="E43" i="1"/>
  <c r="D43" i="1"/>
  <c r="C43" i="1"/>
  <c r="G43" i="1" s="1"/>
  <c r="B43" i="1"/>
  <c r="F42" i="1"/>
  <c r="F41" i="1" s="1"/>
  <c r="E42" i="1"/>
  <c r="E41" i="1" s="1"/>
  <c r="D42" i="1"/>
  <c r="C42" i="1"/>
  <c r="B42" i="1"/>
  <c r="B41" i="1" s="1"/>
  <c r="D41" i="1"/>
  <c r="C41" i="1"/>
  <c r="F40" i="1"/>
  <c r="E40" i="1"/>
  <c r="D40" i="1"/>
  <c r="C40" i="1"/>
  <c r="B40" i="1"/>
  <c r="G40" i="1" s="1"/>
  <c r="F39" i="1"/>
  <c r="E39" i="1"/>
  <c r="D39" i="1"/>
  <c r="D38" i="1" s="1"/>
  <c r="D47" i="1" s="1"/>
  <c r="C39" i="1"/>
  <c r="C38" i="1" s="1"/>
  <c r="C47" i="1" s="1"/>
  <c r="B39" i="1"/>
  <c r="F38" i="1"/>
  <c r="F47" i="1" s="1"/>
  <c r="E38" i="1"/>
  <c r="B38" i="1"/>
  <c r="B47" i="1" s="1"/>
  <c r="D34" i="1"/>
  <c r="G34" i="1" s="1"/>
  <c r="G33" i="1"/>
  <c r="D33" i="1"/>
  <c r="D32" i="1"/>
  <c r="G32" i="1" s="1"/>
  <c r="G31" i="1"/>
  <c r="D31" i="1"/>
  <c r="G29" i="1"/>
  <c r="D29" i="1"/>
  <c r="D28" i="1"/>
  <c r="D27" i="1" s="1"/>
  <c r="F27" i="1"/>
  <c r="E27" i="1"/>
  <c r="C27" i="1"/>
  <c r="G27" i="1" s="1"/>
  <c r="B27" i="1"/>
  <c r="F24" i="1"/>
  <c r="E24" i="1"/>
  <c r="D24" i="1"/>
  <c r="C24" i="1"/>
  <c r="G24" i="1" s="1"/>
  <c r="B24" i="1"/>
  <c r="F23" i="1"/>
  <c r="E23" i="1"/>
  <c r="D23" i="1"/>
  <c r="C23" i="1"/>
  <c r="B23" i="1"/>
  <c r="G23" i="1" s="1"/>
  <c r="F22" i="1"/>
  <c r="E22" i="1"/>
  <c r="D22" i="1"/>
  <c r="C22" i="1"/>
  <c r="G22" i="1" s="1"/>
  <c r="B22" i="1"/>
  <c r="F21" i="1"/>
  <c r="E21" i="1"/>
  <c r="D21" i="1"/>
  <c r="C21" i="1"/>
  <c r="B21" i="1"/>
  <c r="G21" i="1" s="1"/>
  <c r="F20" i="1"/>
  <c r="E20" i="1"/>
  <c r="D20" i="1"/>
  <c r="D19" i="1" s="1"/>
  <c r="C20" i="1"/>
  <c r="G20" i="1" s="1"/>
  <c r="B20" i="1"/>
  <c r="F19" i="1"/>
  <c r="E19" i="1"/>
  <c r="B19" i="1"/>
  <c r="F18" i="1"/>
  <c r="E18" i="1"/>
  <c r="D18" i="1"/>
  <c r="D17" i="1" s="1"/>
  <c r="D25" i="1" s="1"/>
  <c r="C18" i="1"/>
  <c r="C17" i="1" s="1"/>
  <c r="B18" i="1"/>
  <c r="F17" i="1"/>
  <c r="F25" i="1" s="1"/>
  <c r="E17" i="1"/>
  <c r="E25" i="1" s="1"/>
  <c r="B17" i="1"/>
  <c r="G17" i="1" s="1"/>
  <c r="F14" i="1"/>
  <c r="E14" i="1"/>
  <c r="D14" i="1"/>
  <c r="C14" i="1"/>
  <c r="B14" i="1"/>
  <c r="G14" i="1" s="1"/>
  <c r="F13" i="1"/>
  <c r="E13" i="1"/>
  <c r="D13" i="1"/>
  <c r="C13" i="1"/>
  <c r="G13" i="1" s="1"/>
  <c r="B13" i="1"/>
  <c r="F12" i="1"/>
  <c r="E12" i="1"/>
  <c r="D12" i="1"/>
  <c r="C12" i="1"/>
  <c r="B12" i="1"/>
  <c r="G12" i="1" s="1"/>
  <c r="F11" i="1"/>
  <c r="E11" i="1"/>
  <c r="D11" i="1"/>
  <c r="C11" i="1"/>
  <c r="G11" i="1" s="1"/>
  <c r="B11" i="1"/>
  <c r="F10" i="1"/>
  <c r="F9" i="1" s="1"/>
  <c r="E10" i="1"/>
  <c r="E9" i="1" s="1"/>
  <c r="D10" i="1"/>
  <c r="C10" i="1"/>
  <c r="B10" i="1"/>
  <c r="B9" i="1" s="1"/>
  <c r="G9" i="1" s="1"/>
  <c r="D9" i="1"/>
  <c r="C9" i="1"/>
  <c r="F8" i="1"/>
  <c r="E8" i="1"/>
  <c r="D8" i="1"/>
  <c r="C8" i="1"/>
  <c r="B8" i="1"/>
  <c r="G8" i="1" s="1"/>
  <c r="F7" i="1"/>
  <c r="E7" i="1"/>
  <c r="D7" i="1"/>
  <c r="C7" i="1"/>
  <c r="G7" i="1" s="1"/>
  <c r="B7" i="1"/>
  <c r="F6" i="1"/>
  <c r="E6" i="1"/>
  <c r="D6" i="1"/>
  <c r="C6" i="1"/>
  <c r="B6" i="1"/>
  <c r="B4" i="1" s="1"/>
  <c r="F5" i="1"/>
  <c r="E5" i="1"/>
  <c r="D5" i="1"/>
  <c r="D4" i="1" s="1"/>
  <c r="D15" i="1" s="1"/>
  <c r="C5" i="1"/>
  <c r="G5" i="1" s="1"/>
  <c r="B5" i="1"/>
  <c r="F4" i="1"/>
  <c r="E4" i="1"/>
  <c r="E15" i="1" s="1"/>
  <c r="F15" i="1" l="1"/>
  <c r="D36" i="1"/>
  <c r="G30" i="1"/>
  <c r="G41" i="1"/>
  <c r="G36" i="1"/>
  <c r="B59" i="1"/>
  <c r="B15" i="1"/>
  <c r="E47" i="1"/>
  <c r="G47" i="1" s="1"/>
  <c r="D59" i="1"/>
  <c r="G18" i="1"/>
  <c r="G39" i="1"/>
  <c r="G51" i="1"/>
  <c r="B25" i="1"/>
  <c r="D30" i="1"/>
  <c r="C4" i="1"/>
  <c r="C15" i="1" s="1"/>
  <c r="G6" i="1"/>
  <c r="G10" i="1"/>
  <c r="C19" i="1"/>
  <c r="C25" i="1" s="1"/>
  <c r="G28" i="1"/>
  <c r="G38" i="1"/>
  <c r="G42" i="1"/>
  <c r="G50" i="1"/>
  <c r="G54" i="1"/>
  <c r="G4" i="1" l="1"/>
  <c r="G15" i="1" s="1"/>
  <c r="G19" i="1"/>
  <c r="G25" i="1"/>
  <c r="G59" i="1"/>
</calcChain>
</file>

<file path=xl/sharedStrings.xml><?xml version="1.0" encoding="utf-8"?>
<sst xmlns="http://schemas.openxmlformats.org/spreadsheetml/2006/main" count="122" uniqueCount="30">
  <si>
    <t>G1. Income statement for 2019 by faculty</t>
  </si>
  <si>
    <t>1000 EUR</t>
  </si>
  <si>
    <t>Faculty of Arts</t>
  </si>
  <si>
    <t>Science and Technology</t>
  </si>
  <si>
    <t>Health</t>
  </si>
  <si>
    <t>Aarhus BSS</t>
  </si>
  <si>
    <t>Shared services</t>
  </si>
  <si>
    <t xml:space="preserve">Total </t>
  </si>
  <si>
    <t>DFS 1 – Ordinary activities*</t>
  </si>
  <si>
    <t>Income</t>
  </si>
  <si>
    <t>Finance Act grants</t>
  </si>
  <si>
    <t>External funding</t>
  </si>
  <si>
    <t>Sales/other operating income</t>
  </si>
  <si>
    <t>Internal contributions</t>
  </si>
  <si>
    <t>Costs</t>
  </si>
  <si>
    <t>Salary</t>
  </si>
  <si>
    <t>Construction costs</t>
  </si>
  <si>
    <t>Other operating costs</t>
  </si>
  <si>
    <t>Depreciation and amortisation</t>
  </si>
  <si>
    <t>Financial items</t>
  </si>
  <si>
    <t>Profit/loss for the year</t>
  </si>
  <si>
    <t>DFS 2 – Income-generating activities</t>
  </si>
  <si>
    <t>DFS 3 – Forensic medicine</t>
  </si>
  <si>
    <t>-</t>
  </si>
  <si>
    <t>DFS 4 – Grant-financed research</t>
  </si>
  <si>
    <t>DFS 5 – Other grant-financed activities</t>
  </si>
  <si>
    <t>AU total</t>
  </si>
  <si>
    <t>Profit/loss from ordinary operating activities for the year</t>
  </si>
  <si>
    <t>Relative payroll costs</t>
  </si>
  <si>
    <t>*DFS 6 – Educational research and DFS 9 – Greenland taxation have been combined with DFS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</si>
</sst>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 * #,##0_ ;_ * \-#,##0_ ;_ * &quot;-&quot;??_ ;_ @_ "/>
    <numFmt numFmtId="166" formatCode="#,###,,"/>
    <numFmt numFmtId="167" formatCode="#,###,"/>
    <numFmt numFmtId="168" formatCode="_-* #,##0.00\ _k_r_._-;\-* #,##0.00\ _k_r_._-;_-* &quot;-&quot;??\ _k_r_._-;_-@_-"/>
    <numFmt numFmtId="169" formatCode="#,##0_ ;\-#,##0\ "/>
    <numFmt numFmtId="170" formatCode="_-* #,##0\ _k_r_._-;\-* #,##0\ _k_r_._-;_-* &quot;-&quot;??\ _k_r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1D3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3" fillId="0" borderId="0" xfId="0" applyFont="1"/>
    <xf numFmtId="165" fontId="3" fillId="0" borderId="0" xfId="1" applyNumberFormat="1" applyFont="1"/>
    <xf numFmtId="166" fontId="3" fillId="0" borderId="0" xfId="1" applyNumberFormat="1" applyFont="1"/>
    <xf numFmtId="3" fontId="2" fillId="2" borderId="1" xfId="0" applyNumberFormat="1" applyFont="1" applyFill="1" applyBorder="1" applyAlignment="1">
      <alignment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4" borderId="7" xfId="0" applyNumberFormat="1" applyFont="1" applyFill="1" applyBorder="1" applyAlignment="1">
      <alignment horizontal="left"/>
    </xf>
    <xf numFmtId="167" fontId="3" fillId="4" borderId="7" xfId="3" applyNumberFormat="1" applyFont="1" applyFill="1" applyBorder="1"/>
    <xf numFmtId="167" fontId="3" fillId="4" borderId="7" xfId="3" applyNumberFormat="1" applyFont="1" applyFill="1" applyBorder="1" applyAlignment="1"/>
    <xf numFmtId="3" fontId="0" fillId="0" borderId="7" xfId="0" applyNumberFormat="1" applyFont="1" applyBorder="1" applyAlignment="1">
      <alignment horizontal="left" indent="1"/>
    </xf>
    <xf numFmtId="167" fontId="0" fillId="0" borderId="7" xfId="3" applyNumberFormat="1" applyFont="1" applyBorder="1"/>
    <xf numFmtId="167" fontId="0" fillId="0" borderId="7" xfId="3" applyNumberFormat="1" applyFont="1" applyBorder="1" applyAlignment="1"/>
    <xf numFmtId="1" fontId="0" fillId="0" borderId="7" xfId="3" applyNumberFormat="1" applyFont="1" applyBorder="1"/>
    <xf numFmtId="1" fontId="0" fillId="0" borderId="7" xfId="3" applyNumberFormat="1" applyFont="1" applyBorder="1" applyAlignment="1"/>
    <xf numFmtId="3" fontId="0" fillId="0" borderId="7" xfId="0" applyNumberFormat="1" applyFont="1" applyFill="1" applyBorder="1" applyAlignment="1">
      <alignment horizontal="left" indent="1"/>
    </xf>
    <xf numFmtId="167" fontId="0" fillId="4" borderId="7" xfId="3" applyNumberFormat="1" applyFont="1" applyFill="1" applyBorder="1"/>
    <xf numFmtId="167" fontId="0" fillId="4" borderId="7" xfId="3" applyNumberFormat="1" applyFont="1" applyFill="1" applyBorder="1" applyAlignment="1"/>
    <xf numFmtId="3" fontId="3" fillId="5" borderId="7" xfId="0" applyNumberFormat="1" applyFont="1" applyFill="1" applyBorder="1"/>
    <xf numFmtId="167" fontId="3" fillId="5" borderId="7" xfId="3" applyNumberFormat="1" applyFont="1" applyFill="1" applyBorder="1"/>
    <xf numFmtId="167" fontId="3" fillId="5" borderId="7" xfId="3" applyNumberFormat="1" applyFont="1" applyFill="1" applyBorder="1" applyAlignment="1"/>
    <xf numFmtId="165" fontId="3" fillId="3" borderId="5" xfId="1" applyNumberFormat="1" applyFont="1" applyFill="1" applyBorder="1"/>
    <xf numFmtId="165" fontId="3" fillId="3" borderId="6" xfId="1" applyNumberFormat="1" applyFont="1" applyFill="1" applyBorder="1"/>
    <xf numFmtId="3" fontId="0" fillId="0" borderId="7" xfId="3" applyNumberFormat="1" applyFont="1" applyBorder="1"/>
    <xf numFmtId="3" fontId="0" fillId="4" borderId="7" xfId="3" applyNumberFormat="1" applyFont="1" applyFill="1" applyBorder="1"/>
    <xf numFmtId="167" fontId="3" fillId="4" borderId="7" xfId="3" applyNumberFormat="1" applyFont="1" applyFill="1" applyBorder="1" applyAlignment="1">
      <alignment horizontal="right"/>
    </xf>
    <xf numFmtId="167" fontId="0" fillId="0" borderId="7" xfId="3" quotePrefix="1" applyNumberFormat="1" applyFont="1" applyBorder="1" applyAlignment="1">
      <alignment horizontal="right"/>
    </xf>
    <xf numFmtId="167" fontId="0" fillId="4" borderId="7" xfId="3" quotePrefix="1" applyNumberFormat="1" applyFont="1" applyFill="1" applyBorder="1" applyAlignment="1">
      <alignment horizontal="right"/>
    </xf>
    <xf numFmtId="169" fontId="0" fillId="4" borderId="7" xfId="4" applyNumberFormat="1" applyFont="1" applyFill="1" applyBorder="1" applyAlignment="1"/>
    <xf numFmtId="167" fontId="0" fillId="5" borderId="7" xfId="3" quotePrefix="1" applyNumberFormat="1" applyFont="1" applyFill="1" applyBorder="1" applyAlignment="1">
      <alignment horizontal="right"/>
    </xf>
    <xf numFmtId="3" fontId="3" fillId="5" borderId="7" xfId="3" applyNumberFormat="1" applyFont="1" applyFill="1" applyBorder="1"/>
    <xf numFmtId="3" fontId="3" fillId="3" borderId="8" xfId="0" applyNumberFormat="1" applyFont="1" applyFill="1" applyBorder="1"/>
    <xf numFmtId="3" fontId="3" fillId="3" borderId="9" xfId="0" applyNumberFormat="1" applyFont="1" applyFill="1" applyBorder="1"/>
    <xf numFmtId="3" fontId="3" fillId="3" borderId="10" xfId="0" applyNumberFormat="1" applyFont="1" applyFill="1" applyBorder="1"/>
    <xf numFmtId="3" fontId="0" fillId="0" borderId="7" xfId="0" applyNumberFormat="1" applyFont="1" applyBorder="1" applyAlignment="1">
      <alignment horizontal="left" wrapText="1" indent="1"/>
    </xf>
    <xf numFmtId="3" fontId="3" fillId="5" borderId="7" xfId="3" applyNumberFormat="1" applyFont="1" applyFill="1" applyBorder="1" applyAlignment="1"/>
    <xf numFmtId="3" fontId="3" fillId="3" borderId="6" xfId="0" applyNumberFormat="1" applyFont="1" applyFill="1" applyBorder="1" applyAlignment="1">
      <alignment horizontal="right"/>
    </xf>
    <xf numFmtId="167" fontId="1" fillId="0" borderId="7" xfId="3" applyNumberFormat="1" applyFont="1" applyBorder="1"/>
    <xf numFmtId="167" fontId="1" fillId="0" borderId="7" xfId="3" applyNumberFormat="1" applyFont="1" applyFill="1" applyBorder="1"/>
    <xf numFmtId="3" fontId="1" fillId="0" borderId="7" xfId="3" applyNumberFormat="1" applyFont="1" applyFill="1" applyBorder="1"/>
    <xf numFmtId="167" fontId="1" fillId="4" borderId="7" xfId="3" applyNumberFormat="1" applyFont="1" applyFill="1" applyBorder="1"/>
    <xf numFmtId="3" fontId="3" fillId="5" borderId="7" xfId="0" applyNumberFormat="1" applyFont="1" applyFill="1" applyBorder="1" applyAlignment="1">
      <alignment wrapText="1"/>
    </xf>
    <xf numFmtId="167" fontId="3" fillId="6" borderId="7" xfId="3" applyNumberFormat="1" applyFont="1" applyFill="1" applyBorder="1"/>
    <xf numFmtId="3" fontId="3" fillId="3" borderId="7" xfId="0" applyNumberFormat="1" applyFont="1" applyFill="1" applyBorder="1"/>
    <xf numFmtId="9" fontId="1" fillId="3" borderId="7" xfId="2" applyFont="1" applyFill="1" applyBorder="1"/>
    <xf numFmtId="3" fontId="0" fillId="0" borderId="0" xfId="0" applyNumberFormat="1" applyFont="1"/>
    <xf numFmtId="3" fontId="0" fillId="0" borderId="0" xfId="2" applyNumberFormat="1" applyFont="1"/>
    <xf numFmtId="170" fontId="0" fillId="0" borderId="0" xfId="4" applyNumberFormat="1" applyFont="1" applyAlignment="1"/>
    <xf numFmtId="3" fontId="5" fillId="0" borderId="0" xfId="0" applyNumberFormat="1" applyFont="1"/>
    <xf numFmtId="3" fontId="0" fillId="0" borderId="0" xfId="3" applyNumberFormat="1" applyFont="1"/>
    <xf numFmtId="165" fontId="0" fillId="0" borderId="0" xfId="1" applyNumberFormat="1" applyFont="1"/>
    <xf numFmtId="166" fontId="0" fillId="0" borderId="0" xfId="1" applyNumberFormat="1" applyFont="1"/>
  </cellXfs>
  <cellStyles count="5">
    <cellStyle name="Komma" xfId="1" builtinId="3"/>
    <cellStyle name="Komma 2" xfId="3"/>
    <cellStyle name="Komma 4" xfId="4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A_US\Analyse%20og%20politik\Sagsomr&#229;der\AU%20i%20tal\2019\nyeste%20version\Kopi%20af%20AU%20i%20tal%202019%20-%20tabeller%20210420%20(002)_lah_260620_lone%20kressel%20oprindel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gavefordeling"/>
      <sheetName val="indhold"/>
      <sheetName val="g1"/>
      <sheetName val="A3 EURO"/>
    </sheetNames>
    <sheetDataSet>
      <sheetData sheetId="0"/>
      <sheetData sheetId="1"/>
      <sheetData sheetId="2">
        <row r="5">
          <cell r="B5">
            <v>831735636.04999995</v>
          </cell>
          <cell r="C5">
            <v>1560399812.7</v>
          </cell>
          <cell r="D5">
            <v>911334941.07000005</v>
          </cell>
          <cell r="E5">
            <v>868480999.25</v>
          </cell>
          <cell r="F5">
            <v>18881182.75</v>
          </cell>
        </row>
        <row r="6">
          <cell r="B6">
            <v>0</v>
          </cell>
          <cell r="C6">
            <v>-230.43</v>
          </cell>
          <cell r="D6">
            <v>0</v>
          </cell>
          <cell r="E6">
            <v>0</v>
          </cell>
          <cell r="F6">
            <v>230.43</v>
          </cell>
        </row>
        <row r="7">
          <cell r="B7">
            <v>43437151.939999998</v>
          </cell>
          <cell r="C7">
            <v>97242370.870000005</v>
          </cell>
          <cell r="D7">
            <v>61644776.920000002</v>
          </cell>
          <cell r="E7">
            <v>58238637.289999999</v>
          </cell>
          <cell r="F7">
            <v>36863427.18</v>
          </cell>
        </row>
        <row r="8">
          <cell r="B8">
            <v>-158360192</v>
          </cell>
          <cell r="C8">
            <v>-313096251.98000002</v>
          </cell>
          <cell r="D8">
            <v>-161328240</v>
          </cell>
          <cell r="E8">
            <v>-167996608</v>
          </cell>
          <cell r="F8">
            <v>801283912</v>
          </cell>
        </row>
        <row r="10">
          <cell r="B10">
            <v>-573209287.95000005</v>
          </cell>
          <cell r="C10">
            <v>-1009099281.84</v>
          </cell>
          <cell r="D10">
            <v>-568517360.53999996</v>
          </cell>
          <cell r="E10">
            <v>-644028969.26999998</v>
          </cell>
          <cell r="F10">
            <v>-382225304.73000002</v>
          </cell>
        </row>
        <row r="11">
          <cell r="B11">
            <v>-107804115.17</v>
          </cell>
          <cell r="C11">
            <v>-421226705.67000002</v>
          </cell>
          <cell r="D11">
            <v>-136684371.75999999</v>
          </cell>
          <cell r="E11">
            <v>-90871070.260000005</v>
          </cell>
          <cell r="F11">
            <v>-183392672.86000001</v>
          </cell>
        </row>
        <row r="12">
          <cell r="B12">
            <v>-44892609.960000001</v>
          </cell>
          <cell r="C12">
            <v>145100763.25</v>
          </cell>
          <cell r="D12">
            <v>-89882414.280000001</v>
          </cell>
          <cell r="E12">
            <v>-23803546.039999999</v>
          </cell>
          <cell r="F12">
            <v>-290105372.88</v>
          </cell>
        </row>
        <row r="13">
          <cell r="B13">
            <v>-264681.78000000003</v>
          </cell>
          <cell r="C13">
            <v>-40651840.460000001</v>
          </cell>
          <cell r="D13">
            <v>-13969170.310000001</v>
          </cell>
          <cell r="E13">
            <v>-5915214.1299999999</v>
          </cell>
          <cell r="F13">
            <v>-21344753.329999998</v>
          </cell>
        </row>
        <row r="14">
          <cell r="B14">
            <v>-52238.15</v>
          </cell>
          <cell r="C14">
            <v>-4484856.54</v>
          </cell>
          <cell r="D14">
            <v>-24600.97</v>
          </cell>
          <cell r="E14">
            <v>-109550</v>
          </cell>
          <cell r="F14">
            <v>57951303.859999999</v>
          </cell>
        </row>
        <row r="18">
          <cell r="B18">
            <v>6571908.8600000003</v>
          </cell>
          <cell r="C18">
            <v>69003419.359999999</v>
          </cell>
          <cell r="D18">
            <v>15099072.09</v>
          </cell>
          <cell r="E18">
            <v>13302894.41</v>
          </cell>
          <cell r="F18">
            <v>26361660.850000001</v>
          </cell>
        </row>
        <row r="20">
          <cell r="B20">
            <v>-2123792.64</v>
          </cell>
          <cell r="C20">
            <v>-24294351.859999999</v>
          </cell>
          <cell r="D20">
            <v>-4546656.0999999996</v>
          </cell>
          <cell r="E20">
            <v>-3610348.35</v>
          </cell>
          <cell r="F20">
            <v>-11236450.550000001</v>
          </cell>
        </row>
        <row r="21">
          <cell r="B21">
            <v>-7853.63</v>
          </cell>
          <cell r="C21">
            <v>-11478.65</v>
          </cell>
          <cell r="D21">
            <v>0</v>
          </cell>
          <cell r="E21">
            <v>-9800</v>
          </cell>
          <cell r="F21">
            <v>0</v>
          </cell>
        </row>
        <row r="22">
          <cell r="B22">
            <v>-3417331.21</v>
          </cell>
          <cell r="C22">
            <v>-40237973.270000003</v>
          </cell>
          <cell r="D22">
            <v>-7760605.7300000004</v>
          </cell>
          <cell r="E22">
            <v>-8255288.5300000003</v>
          </cell>
          <cell r="F22">
            <v>-13017389.640000001</v>
          </cell>
        </row>
        <row r="23">
          <cell r="B23">
            <v>0</v>
          </cell>
          <cell r="C23">
            <v>-15599.03</v>
          </cell>
          <cell r="D23">
            <v>0</v>
          </cell>
          <cell r="E23">
            <v>0</v>
          </cell>
          <cell r="F23">
            <v>0</v>
          </cell>
        </row>
        <row r="24">
          <cell r="B24">
            <v>-390.72</v>
          </cell>
          <cell r="C24">
            <v>-26135.8</v>
          </cell>
          <cell r="D24">
            <v>-8712.16</v>
          </cell>
          <cell r="E24">
            <v>-6825.04</v>
          </cell>
          <cell r="F24">
            <v>-89.11</v>
          </cell>
        </row>
        <row r="28">
          <cell r="D28">
            <v>50220248.909999996</v>
          </cell>
        </row>
        <row r="29">
          <cell r="D29">
            <v>-502620</v>
          </cell>
        </row>
        <row r="31">
          <cell r="D31">
            <v>-25418813.050000001</v>
          </cell>
        </row>
        <row r="32">
          <cell r="D32">
            <v>-7333992.9000000004</v>
          </cell>
        </row>
        <row r="33">
          <cell r="D33">
            <v>-14565914.939999999</v>
          </cell>
        </row>
        <row r="34">
          <cell r="D34">
            <v>-2053069.67</v>
          </cell>
        </row>
        <row r="39">
          <cell r="B39">
            <v>202050214.40000001</v>
          </cell>
          <cell r="C39">
            <v>1108047134.52</v>
          </cell>
          <cell r="D39">
            <v>392625495.07999998</v>
          </cell>
          <cell r="E39">
            <v>188773827.40000001</v>
          </cell>
          <cell r="F39">
            <v>22719210.59</v>
          </cell>
        </row>
        <row r="40">
          <cell r="B40">
            <v>368317.3</v>
          </cell>
          <cell r="C40">
            <v>1956287.35</v>
          </cell>
          <cell r="D40">
            <v>5021324.04</v>
          </cell>
          <cell r="E40">
            <v>799403.32</v>
          </cell>
          <cell r="F40">
            <v>28472.27</v>
          </cell>
        </row>
        <row r="42">
          <cell r="B42">
            <v>-129471069.16</v>
          </cell>
          <cell r="C42">
            <v>-621063759.57000005</v>
          </cell>
          <cell r="D42">
            <v>-212344406.21000001</v>
          </cell>
          <cell r="E42">
            <v>-128331059.65000001</v>
          </cell>
          <cell r="F42">
            <v>-17992983.039999999</v>
          </cell>
        </row>
        <row r="43">
          <cell r="B43">
            <v>-301476.90000000002</v>
          </cell>
          <cell r="C43">
            <v>-722134.21</v>
          </cell>
          <cell r="D43">
            <v>-600798.71999999997</v>
          </cell>
          <cell r="E43">
            <v>-75151.8</v>
          </cell>
          <cell r="F43">
            <v>0</v>
          </cell>
        </row>
        <row r="44">
          <cell r="B44">
            <v>-72603651.980000004</v>
          </cell>
          <cell r="C44">
            <v>-448790281.83999997</v>
          </cell>
          <cell r="D44">
            <v>-164020335.97</v>
          </cell>
          <cell r="E44">
            <v>-60976148.049999997</v>
          </cell>
          <cell r="F44">
            <v>-3914662.19</v>
          </cell>
        </row>
        <row r="45">
          <cell r="B45">
            <v>-39212.980000000003</v>
          </cell>
          <cell r="C45">
            <v>-39387761.920000002</v>
          </cell>
          <cell r="D45">
            <v>-20660112.620000001</v>
          </cell>
          <cell r="E45">
            <v>-189767.46</v>
          </cell>
          <cell r="F45">
            <v>-1170173.97</v>
          </cell>
        </row>
        <row r="46">
          <cell r="B46">
            <v>-2784.12</v>
          </cell>
          <cell r="C46">
            <v>-34126.089999999997</v>
          </cell>
          <cell r="D46">
            <v>-10217.290000000001</v>
          </cell>
          <cell r="E46">
            <v>-1103.76</v>
          </cell>
          <cell r="F46">
            <v>-137.71</v>
          </cell>
        </row>
        <row r="50">
          <cell r="B50">
            <v>7713863</v>
          </cell>
          <cell r="C50">
            <v>23758437.27</v>
          </cell>
          <cell r="D50">
            <v>7535465.2199999997</v>
          </cell>
          <cell r="E50">
            <v>6229338.0599999996</v>
          </cell>
          <cell r="F50">
            <v>88847588.859999999</v>
          </cell>
        </row>
        <row r="51">
          <cell r="B51">
            <v>56929.919999999998</v>
          </cell>
          <cell r="C51">
            <v>175258.04</v>
          </cell>
          <cell r="D51">
            <v>360772.48</v>
          </cell>
          <cell r="E51">
            <v>328092.5</v>
          </cell>
          <cell r="F51">
            <v>903435.67</v>
          </cell>
        </row>
        <row r="53">
          <cell r="B53">
            <v>-3209579.02</v>
          </cell>
          <cell r="C53">
            <v>-13041815.92</v>
          </cell>
          <cell r="D53">
            <v>-4692084.03</v>
          </cell>
          <cell r="E53">
            <v>-3186596.52</v>
          </cell>
          <cell r="F53">
            <v>-28751732.25</v>
          </cell>
        </row>
        <row r="54">
          <cell r="B54">
            <v>0</v>
          </cell>
          <cell r="C54">
            <v>-3600</v>
          </cell>
          <cell r="D54">
            <v>0</v>
          </cell>
          <cell r="E54">
            <v>0</v>
          </cell>
          <cell r="F54">
            <v>-27305.82</v>
          </cell>
        </row>
        <row r="55">
          <cell r="B55">
            <v>-4560486.55</v>
          </cell>
          <cell r="C55">
            <v>-10884606.460000001</v>
          </cell>
          <cell r="D55">
            <v>-3197112.71</v>
          </cell>
          <cell r="E55">
            <v>-3370783.95</v>
          </cell>
          <cell r="F55">
            <v>-60846674.119999997</v>
          </cell>
        </row>
        <row r="56">
          <cell r="C56">
            <v>-2729.94</v>
          </cell>
          <cell r="D56">
            <v>0</v>
          </cell>
          <cell r="E56">
            <v>0</v>
          </cell>
          <cell r="F56">
            <v>-122525.04</v>
          </cell>
        </row>
        <row r="57">
          <cell r="B57">
            <v>-727.35</v>
          </cell>
          <cell r="C57">
            <v>-942.99</v>
          </cell>
          <cell r="D57">
            <v>-7040.96</v>
          </cell>
          <cell r="E57">
            <v>-50.09</v>
          </cell>
          <cell r="F57">
            <v>-2787.3</v>
          </cell>
        </row>
      </sheetData>
      <sheetData sheetId="3">
        <row r="1">
          <cell r="B1">
            <v>7.4696999999999996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Layout" zoomScaleNormal="100" workbookViewId="0"/>
  </sheetViews>
  <sheetFormatPr defaultColWidth="8.85546875" defaultRowHeight="15" x14ac:dyDescent="0.25"/>
  <cols>
    <col min="1" max="1" width="29.28515625" customWidth="1"/>
    <col min="2" max="3" width="11.5703125" customWidth="1"/>
    <col min="4" max="4" width="11.5703125" style="54" customWidth="1"/>
    <col min="5" max="5" width="11.5703125" style="55" customWidth="1"/>
    <col min="6" max="7" width="11.5703125" customWidth="1"/>
    <col min="8" max="8" width="8.85546875" customWidth="1"/>
  </cols>
  <sheetData>
    <row r="1" spans="1:7" s="2" customFormat="1" ht="17.25" x14ac:dyDescent="0.3">
      <c r="A1" s="1" t="s">
        <v>0</v>
      </c>
      <c r="D1" s="3"/>
      <c r="E1" s="4"/>
    </row>
    <row r="2" spans="1:7" ht="30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x14ac:dyDescent="0.25">
      <c r="A3" s="8" t="s">
        <v>8</v>
      </c>
      <c r="B3" s="9"/>
      <c r="C3" s="9"/>
      <c r="D3" s="9"/>
      <c r="E3" s="9"/>
      <c r="F3" s="9"/>
      <c r="G3" s="10"/>
    </row>
    <row r="4" spans="1:7" x14ac:dyDescent="0.25">
      <c r="A4" s="11" t="s">
        <v>9</v>
      </c>
      <c r="B4" s="12">
        <f>B5+B6+B7+B8</f>
        <v>95962702.115212113</v>
      </c>
      <c r="C4" s="12">
        <f>C5+C6+C7+C8</f>
        <v>179999959.99303854</v>
      </c>
      <c r="D4" s="12">
        <f>D5+D6+D7+D8</f>
        <v>108659180.15315209</v>
      </c>
      <c r="E4" s="12">
        <f>E5+E6+E7+E8</f>
        <v>101573427.11755493</v>
      </c>
      <c r="F4" s="12">
        <f>F5+F6+F7+F8</f>
        <v>114734025.77881308</v>
      </c>
      <c r="G4" s="13">
        <f t="shared" ref="G4:G14" si="0">SUM(B4:F4)</f>
        <v>600929295.15777075</v>
      </c>
    </row>
    <row r="5" spans="1:7" x14ac:dyDescent="0.25">
      <c r="A5" s="14" t="s">
        <v>10</v>
      </c>
      <c r="B5" s="15">
        <f>[1]g1!B5/'[1]A3 EURO'!$B$1</f>
        <v>111347930.44566716</v>
      </c>
      <c r="C5" s="15">
        <f>[1]g1!C5/'[1]A3 EURO'!$B$1</f>
        <v>208897253.26318327</v>
      </c>
      <c r="D5" s="15">
        <f>[1]g1!D5/'[1]A3 EURO'!$B$1</f>
        <v>122004222.53504159</v>
      </c>
      <c r="E5" s="15">
        <f>[1]g1!E5/'[1]A3 EURO'!$B$1</f>
        <v>116267185.998099</v>
      </c>
      <c r="F5" s="15">
        <f>[1]g1!F5/'[1]A3 EURO'!$B$1</f>
        <v>2527702.9532645224</v>
      </c>
      <c r="G5" s="16">
        <f t="shared" si="0"/>
        <v>561044295.19525552</v>
      </c>
    </row>
    <row r="6" spans="1:7" x14ac:dyDescent="0.25">
      <c r="A6" s="14" t="s">
        <v>11</v>
      </c>
      <c r="B6" s="17">
        <f>[1]g1!B6/'[1]A3 EURO'!$B$1</f>
        <v>0</v>
      </c>
      <c r="C6" s="17">
        <f>[1]g1!C6/'[1]A3 EURO'!$B$1</f>
        <v>-30.848628458974257</v>
      </c>
      <c r="D6" s="17">
        <f>[1]g1!D6/'[1]A3 EURO'!$B$1</f>
        <v>0</v>
      </c>
      <c r="E6" s="17">
        <f>[1]g1!E6/'[1]A3 EURO'!$B$1</f>
        <v>0</v>
      </c>
      <c r="F6" s="17">
        <f>[1]g1!F6/'[1]A3 EURO'!$B$1</f>
        <v>30.848628458974257</v>
      </c>
      <c r="G6" s="18">
        <f t="shared" si="0"/>
        <v>0</v>
      </c>
    </row>
    <row r="7" spans="1:7" x14ac:dyDescent="0.25">
      <c r="A7" s="14" t="s">
        <v>12</v>
      </c>
      <c r="B7" s="15">
        <f>[1]g1!B7/'[1]A3 EURO'!$B$1</f>
        <v>5815113.316465186</v>
      </c>
      <c r="C7" s="15">
        <f>[1]g1!C7/'[1]A3 EURO'!$B$1</f>
        <v>13018243.151666066</v>
      </c>
      <c r="D7" s="15">
        <f>[1]g1!D7/'[1]A3 EURO'!$B$1</f>
        <v>8252644.2721929941</v>
      </c>
      <c r="E7" s="15">
        <f>[1]g1!E7/'[1]A3 EURO'!$B$1</f>
        <v>7796650.1050912356</v>
      </c>
      <c r="F7" s="15">
        <f>[1]g1!F7/'[1]A3 EURO'!$B$1</f>
        <v>4935061.2715370096</v>
      </c>
      <c r="G7" s="16">
        <f t="shared" si="0"/>
        <v>39817712.116952494</v>
      </c>
    </row>
    <row r="8" spans="1:7" x14ac:dyDescent="0.25">
      <c r="A8" s="14" t="s">
        <v>13</v>
      </c>
      <c r="B8" s="15">
        <f>[1]g1!B8/'[1]A3 EURO'!$B$1</f>
        <v>-21200341.646920227</v>
      </c>
      <c r="C8" s="15">
        <f>[1]g1!C8/'[1]A3 EURO'!$B$1</f>
        <v>-41915505.57318233</v>
      </c>
      <c r="D8" s="15">
        <f>[1]g1!D8/'[1]A3 EURO'!$B$1</f>
        <v>-21597686.654082496</v>
      </c>
      <c r="E8" s="15">
        <f>[1]g1!E8/'[1]A3 EURO'!$B$1</f>
        <v>-22490408.985635303</v>
      </c>
      <c r="F8" s="15">
        <f>[1]g1!F8/'[1]A3 EURO'!$B$1</f>
        <v>107271230.70538309</v>
      </c>
      <c r="G8" s="16">
        <f t="shared" si="0"/>
        <v>67287.845562726259</v>
      </c>
    </row>
    <row r="9" spans="1:7" x14ac:dyDescent="0.25">
      <c r="A9" s="11" t="s">
        <v>14</v>
      </c>
      <c r="B9" s="12">
        <f>SUM(B10:B13)</f>
        <v>-97215509.974965528</v>
      </c>
      <c r="C9" s="12">
        <f>SUM(C10:C13)</f>
        <v>-177500711.50380877</v>
      </c>
      <c r="D9" s="12">
        <f>SUM(D10:D13)</f>
        <v>-108311353.45328459</v>
      </c>
      <c r="E9" s="12">
        <f>SUM(E10:E13)</f>
        <v>-102362718.67678756</v>
      </c>
      <c r="F9" s="12">
        <f>SUM(F10:F13)</f>
        <v>-117416777.62159124</v>
      </c>
      <c r="G9" s="13">
        <f t="shared" si="0"/>
        <v>-602807071.23043776</v>
      </c>
    </row>
    <row r="10" spans="1:7" x14ac:dyDescent="0.25">
      <c r="A10" s="14" t="s">
        <v>15</v>
      </c>
      <c r="B10" s="15">
        <f>[1]g1!B10/'[1]A3 EURO'!$B$1</f>
        <v>-76737926.282180011</v>
      </c>
      <c r="C10" s="15">
        <f>[1]g1!C10/'[1]A3 EURO'!$B$1</f>
        <v>-135092343.98168603</v>
      </c>
      <c r="D10" s="15">
        <f>[1]g1!D10/'[1]A3 EURO'!$B$1</f>
        <v>-76109798.323895201</v>
      </c>
      <c r="E10" s="15">
        <f>[1]g1!E10/'[1]A3 EURO'!$B$1</f>
        <v>-86218853.40375115</v>
      </c>
      <c r="F10" s="15">
        <f>[1]g1!F10/'[1]A3 EURO'!$B$1</f>
        <v>-51170101.172737867</v>
      </c>
      <c r="G10" s="16">
        <f t="shared" si="0"/>
        <v>-425329023.16425025</v>
      </c>
    </row>
    <row r="11" spans="1:7" x14ac:dyDescent="0.25">
      <c r="A11" s="19" t="s">
        <v>16</v>
      </c>
      <c r="B11" s="15">
        <f>[1]g1!B11/'[1]A3 EURO'!$B$1</f>
        <v>-14432188.06243892</v>
      </c>
      <c r="C11" s="15">
        <f>[1]g1!C11/'[1]A3 EURO'!$B$1</f>
        <v>-56391381.939033702</v>
      </c>
      <c r="D11" s="15">
        <f>[1]g1!D11/'[1]A3 EURO'!$B$1</f>
        <v>-18298508.87719721</v>
      </c>
      <c r="E11" s="15">
        <f>[1]g1!E11/'[1]A3 EURO'!$B$1</f>
        <v>-12165290.474851735</v>
      </c>
      <c r="F11" s="15">
        <f>[1]g1!F11/'[1]A3 EURO'!$B$1</f>
        <v>-24551544.621604618</v>
      </c>
      <c r="G11" s="16">
        <f t="shared" si="0"/>
        <v>-125838913.97512618</v>
      </c>
    </row>
    <row r="12" spans="1:7" x14ac:dyDescent="0.25">
      <c r="A12" s="19" t="s">
        <v>17</v>
      </c>
      <c r="B12" s="15">
        <f>[1]g1!B12/'[1]A3 EURO'!$B$1</f>
        <v>-6009961.5727539267</v>
      </c>
      <c r="C12" s="15">
        <f>[1]g1!C12/'[1]A3 EURO'!$B$1</f>
        <v>19425246.428906117</v>
      </c>
      <c r="D12" s="15">
        <f>[1]g1!D12/'[1]A3 EURO'!$B$1</f>
        <v>-12032934.961243425</v>
      </c>
      <c r="E12" s="15">
        <f>[1]g1!E12/'[1]A3 EURO'!$B$1</f>
        <v>-3186680.3271885081</v>
      </c>
      <c r="F12" s="15">
        <f>[1]g1!F12/'[1]A3 EURO'!$B$1</f>
        <v>-38837620.370295994</v>
      </c>
      <c r="G12" s="16">
        <f t="shared" si="0"/>
        <v>-40641950.802575737</v>
      </c>
    </row>
    <row r="13" spans="1:7" x14ac:dyDescent="0.25">
      <c r="A13" s="19" t="s">
        <v>18</v>
      </c>
      <c r="B13" s="15">
        <f>[1]g1!B13/'[1]A3 EURO'!$B$1</f>
        <v>-35434.057592674413</v>
      </c>
      <c r="C13" s="15">
        <f>[1]g1!C13/'[1]A3 EURO'!$B$1</f>
        <v>-5442232.0119951274</v>
      </c>
      <c r="D13" s="15">
        <f>[1]g1!D13/'[1]A3 EURO'!$B$1</f>
        <v>-1870111.2909487665</v>
      </c>
      <c r="E13" s="15">
        <f>[1]g1!E13/'[1]A3 EURO'!$B$1</f>
        <v>-791894.47099615785</v>
      </c>
      <c r="F13" s="15">
        <f>[1]g1!F13/'[1]A3 EURO'!$B$1</f>
        <v>-2857511.4569527558</v>
      </c>
      <c r="G13" s="16">
        <f t="shared" si="0"/>
        <v>-10997183.288485482</v>
      </c>
    </row>
    <row r="14" spans="1:7" x14ac:dyDescent="0.25">
      <c r="A14" s="11" t="s">
        <v>19</v>
      </c>
      <c r="B14" s="20">
        <f>[1]g1!B14/'[1]A3 EURO'!$B$1</f>
        <v>-6993.3397592942156</v>
      </c>
      <c r="C14" s="20">
        <f>[1]g1!C14/'[1]A3 EURO'!$B$1</f>
        <v>-600406.51431784418</v>
      </c>
      <c r="D14" s="20">
        <f>[1]g1!D14/'[1]A3 EURO'!$B$1</f>
        <v>-3293.4348099655945</v>
      </c>
      <c r="E14" s="20">
        <f>[1]g1!E14/'[1]A3 EURO'!$B$1</f>
        <v>-14665.916971230439</v>
      </c>
      <c r="F14" s="20">
        <f>[1]g1!F14/'[1]A3 EURO'!$B$1</f>
        <v>7758183.5763149792</v>
      </c>
      <c r="G14" s="21">
        <f t="shared" si="0"/>
        <v>7132824.3704566453</v>
      </c>
    </row>
    <row r="15" spans="1:7" x14ac:dyDescent="0.25">
      <c r="A15" s="22" t="s">
        <v>20</v>
      </c>
      <c r="B15" s="23">
        <f t="shared" ref="B15:G15" si="1">B4+B9+B14</f>
        <v>-1259801.1995127092</v>
      </c>
      <c r="C15" s="23">
        <f t="shared" si="1"/>
        <v>1898841.9749119245</v>
      </c>
      <c r="D15" s="23">
        <f t="shared" si="1"/>
        <v>344533.26505753625</v>
      </c>
      <c r="E15" s="23">
        <f t="shared" si="1"/>
        <v>-803957.4762038528</v>
      </c>
      <c r="F15" s="23">
        <f t="shared" si="1"/>
        <v>5075431.7335368181</v>
      </c>
      <c r="G15" s="24">
        <f t="shared" si="1"/>
        <v>5255048.2977896426</v>
      </c>
    </row>
    <row r="16" spans="1:7" x14ac:dyDescent="0.25">
      <c r="A16" s="8" t="s">
        <v>21</v>
      </c>
      <c r="B16" s="25"/>
      <c r="C16" s="25"/>
      <c r="D16" s="25"/>
      <c r="E16" s="25"/>
      <c r="F16" s="25"/>
      <c r="G16" s="26"/>
    </row>
    <row r="17" spans="1:7" x14ac:dyDescent="0.25">
      <c r="A17" s="11" t="s">
        <v>9</v>
      </c>
      <c r="B17" s="12">
        <f>B18</f>
        <v>879808.94279556081</v>
      </c>
      <c r="C17" s="12">
        <f>C18</f>
        <v>9237776.5318553634</v>
      </c>
      <c r="D17" s="12">
        <f>D18</f>
        <v>2021375.9709225271</v>
      </c>
      <c r="E17" s="12">
        <f>E18</f>
        <v>1780914.1478238753</v>
      </c>
      <c r="F17" s="12">
        <f>F18</f>
        <v>3529145.8626183118</v>
      </c>
      <c r="G17" s="13">
        <f t="shared" ref="G17:G25" si="2">SUM(B17:F17)</f>
        <v>17449021.456015639</v>
      </c>
    </row>
    <row r="18" spans="1:7" x14ac:dyDescent="0.25">
      <c r="A18" s="14" t="s">
        <v>12</v>
      </c>
      <c r="B18" s="15">
        <f>[1]g1!B18/'[1]A3 EURO'!$B$1</f>
        <v>879808.94279556081</v>
      </c>
      <c r="C18" s="15">
        <f>[1]g1!C18/'[1]A3 EURO'!$B$1</f>
        <v>9237776.5318553634</v>
      </c>
      <c r="D18" s="15">
        <f>[1]g1!D18/'[1]A3 EURO'!$B$1</f>
        <v>2021375.9709225271</v>
      </c>
      <c r="E18" s="15">
        <f>[1]g1!E18/'[1]A3 EURO'!$B$1</f>
        <v>1780914.1478238753</v>
      </c>
      <c r="F18" s="15">
        <f>[1]g1!F18/'[1]A3 EURO'!$B$1</f>
        <v>3529145.8626183118</v>
      </c>
      <c r="G18" s="16">
        <f t="shared" si="2"/>
        <v>17449021.456015639</v>
      </c>
    </row>
    <row r="19" spans="1:7" x14ac:dyDescent="0.25">
      <c r="A19" s="11" t="s">
        <v>14</v>
      </c>
      <c r="B19" s="12">
        <f>SUM(B20:B23)</f>
        <v>-742864.83794529899</v>
      </c>
      <c r="C19" s="12">
        <f>SUM(C20:C23)</f>
        <v>-8642837.4379158467</v>
      </c>
      <c r="D19" s="12">
        <f>SUM(D20:D23)</f>
        <v>-1647624.647576208</v>
      </c>
      <c r="E19" s="12">
        <f>SUM(E20:E23)</f>
        <v>-1589814.4343146312</v>
      </c>
      <c r="F19" s="12">
        <f>SUM(F20:F23)</f>
        <v>-3246963.0895484425</v>
      </c>
      <c r="G19" s="13">
        <f t="shared" si="2"/>
        <v>-15870104.447300427</v>
      </c>
    </row>
    <row r="20" spans="1:7" x14ac:dyDescent="0.25">
      <c r="A20" s="14" t="s">
        <v>15</v>
      </c>
      <c r="B20" s="15">
        <f>[1]g1!B20/'[1]A3 EURO'!$B$1</f>
        <v>-284321.0088758585</v>
      </c>
      <c r="C20" s="15">
        <f>[1]g1!C20/'[1]A3 EURO'!$B$1</f>
        <v>-3252386.5563543383</v>
      </c>
      <c r="D20" s="15">
        <f>[1]g1!D20/'[1]A3 EURO'!$B$1</f>
        <v>-608679.88004873018</v>
      </c>
      <c r="E20" s="15">
        <f>[1]g1!E20/'[1]A3 EURO'!$B$1</f>
        <v>-483332.44307000283</v>
      </c>
      <c r="F20" s="15">
        <f>[1]g1!F20/'[1]A3 EURO'!$B$1</f>
        <v>-1504270.6601336065</v>
      </c>
      <c r="G20" s="16">
        <f t="shared" si="2"/>
        <v>-6132990.5484825363</v>
      </c>
    </row>
    <row r="21" spans="1:7" x14ac:dyDescent="0.25">
      <c r="A21" s="19" t="s">
        <v>16</v>
      </c>
      <c r="B21" s="15">
        <f>[1]g1!B21/'[1]A3 EURO'!$B$1</f>
        <v>-1051.3983158627523</v>
      </c>
      <c r="C21" s="15">
        <f>[1]g1!C21/'[1]A3 EURO'!$B$1</f>
        <v>-1536.6949141197103</v>
      </c>
      <c r="D21" s="27">
        <f>[1]g1!D21/'[1]A3 EURO'!$B$1</f>
        <v>0</v>
      </c>
      <c r="E21" s="15">
        <f>[1]g1!E21/'[1]A3 EURO'!$B$1</f>
        <v>-1311.9670134008061</v>
      </c>
      <c r="F21" s="27">
        <f>[1]g1!F21/'[1]A3 EURO'!$B$1</f>
        <v>0</v>
      </c>
      <c r="G21" s="16">
        <f t="shared" si="2"/>
        <v>-3900.0602433832687</v>
      </c>
    </row>
    <row r="22" spans="1:7" x14ac:dyDescent="0.25">
      <c r="A22" s="19" t="s">
        <v>17</v>
      </c>
      <c r="B22" s="15">
        <f>[1]g1!B22/'[1]A3 EURO'!$B$1</f>
        <v>-457492.43075357779</v>
      </c>
      <c r="C22" s="15">
        <f>[1]g1!C22/'[1]A3 EURO'!$B$1</f>
        <v>-5386825.8792187106</v>
      </c>
      <c r="D22" s="15">
        <f>[1]g1!D22/'[1]A3 EURO'!$B$1</f>
        <v>-1038944.7675274778</v>
      </c>
      <c r="E22" s="15">
        <f>[1]g1!E22/'[1]A3 EURO'!$B$1</f>
        <v>-1105170.0242312276</v>
      </c>
      <c r="F22" s="15">
        <f>[1]g1!F22/'[1]A3 EURO'!$B$1</f>
        <v>-1742692.4294148362</v>
      </c>
      <c r="G22" s="16">
        <f t="shared" si="2"/>
        <v>-9731125.5311458297</v>
      </c>
    </row>
    <row r="23" spans="1:7" x14ac:dyDescent="0.25">
      <c r="A23" s="19" t="s">
        <v>18</v>
      </c>
      <c r="B23" s="27">
        <f>[1]g1!B23/'[1]A3 EURO'!$B$1</f>
        <v>0</v>
      </c>
      <c r="C23" s="27">
        <f>[1]g1!C23/'[1]A3 EURO'!$B$1</f>
        <v>-2088.3074286785281</v>
      </c>
      <c r="D23" s="27">
        <f>[1]g1!D23/'[1]A3 EURO'!$B$1</f>
        <v>0</v>
      </c>
      <c r="E23" s="27">
        <f>[1]g1!E23/'[1]A3 EURO'!$B$1</f>
        <v>0</v>
      </c>
      <c r="F23" s="27">
        <f>[1]g1!F23/'[1]A3 EURO'!$B$1</f>
        <v>0</v>
      </c>
      <c r="G23" s="16">
        <f t="shared" si="2"/>
        <v>-2088.3074286785281</v>
      </c>
    </row>
    <row r="24" spans="1:7" x14ac:dyDescent="0.25">
      <c r="A24" s="11" t="s">
        <v>19</v>
      </c>
      <c r="B24" s="28">
        <f>[1]g1!B24/'[1]A3 EURO'!$B$1</f>
        <v>-52.307321579179892</v>
      </c>
      <c r="C24" s="20">
        <f>[1]g1!C24/'[1]A3 EURO'!$B$1</f>
        <v>-3498.9089253919169</v>
      </c>
      <c r="D24" s="20">
        <f>[1]g1!D24/'[1]A3 EURO'!$B$1</f>
        <v>-1166.3333199459148</v>
      </c>
      <c r="E24" s="20">
        <f>[1]g1!E24/'[1]A3 EURO'!$B$1</f>
        <v>-913.69666787153437</v>
      </c>
      <c r="F24" s="28">
        <f>[1]g1!F24/'[1]A3 EURO'!$B$1</f>
        <v>-11.929528628994472</v>
      </c>
      <c r="G24" s="21">
        <f t="shared" si="2"/>
        <v>-5643.175763417541</v>
      </c>
    </row>
    <row r="25" spans="1:7" x14ac:dyDescent="0.25">
      <c r="A25" s="22" t="s">
        <v>20</v>
      </c>
      <c r="B25" s="23">
        <f>B17+B19+B24</f>
        <v>136891.79752868265</v>
      </c>
      <c r="C25" s="23">
        <f>C17+C19+C24</f>
        <v>591440.18501412473</v>
      </c>
      <c r="D25" s="23">
        <f>D17+D19+D24</f>
        <v>372584.99002637324</v>
      </c>
      <c r="E25" s="23">
        <f>E17+E19+E24</f>
        <v>190186.01684137262</v>
      </c>
      <c r="F25" s="23">
        <f>F17+F19+F24</f>
        <v>282170.84354124026</v>
      </c>
      <c r="G25" s="24">
        <f t="shared" si="2"/>
        <v>1573273.8329517937</v>
      </c>
    </row>
    <row r="26" spans="1:7" x14ac:dyDescent="0.25">
      <c r="A26" s="8" t="s">
        <v>22</v>
      </c>
      <c r="B26" s="25"/>
      <c r="C26" s="25"/>
      <c r="D26" s="25"/>
      <c r="E26" s="25"/>
      <c r="F26" s="25"/>
      <c r="G26" s="26"/>
    </row>
    <row r="27" spans="1:7" x14ac:dyDescent="0.25">
      <c r="A27" s="11" t="s">
        <v>9</v>
      </c>
      <c r="B27" s="29" t="str">
        <f>B28</f>
        <v>-</v>
      </c>
      <c r="C27" s="29" t="str">
        <f>C28</f>
        <v>-</v>
      </c>
      <c r="D27" s="12">
        <f>D28+D29</f>
        <v>6655907.0524920672</v>
      </c>
      <c r="E27" s="29" t="str">
        <f>E28</f>
        <v>-</v>
      </c>
      <c r="F27" s="29" t="str">
        <f>F28</f>
        <v>-</v>
      </c>
      <c r="G27" s="13">
        <f>SUM(B27:F27)</f>
        <v>6655907.0524920672</v>
      </c>
    </row>
    <row r="28" spans="1:7" x14ac:dyDescent="0.25">
      <c r="A28" s="14" t="s">
        <v>12</v>
      </c>
      <c r="B28" s="30" t="s">
        <v>23</v>
      </c>
      <c r="C28" s="30" t="s">
        <v>23</v>
      </c>
      <c r="D28" s="15">
        <f>[1]g1!D28/'[1]A3 EURO'!$B$1</f>
        <v>6723194.895377324</v>
      </c>
      <c r="E28" s="30" t="s">
        <v>23</v>
      </c>
      <c r="F28" s="30" t="s">
        <v>23</v>
      </c>
      <c r="G28" s="16">
        <f>SUM(B28:F28)</f>
        <v>6723194.895377324</v>
      </c>
    </row>
    <row r="29" spans="1:7" x14ac:dyDescent="0.25">
      <c r="A29" s="14" t="s">
        <v>13</v>
      </c>
      <c r="B29" s="30" t="s">
        <v>23</v>
      </c>
      <c r="C29" s="30" t="s">
        <v>23</v>
      </c>
      <c r="D29" s="15">
        <f>[1]g1!D29/'[1]A3 EURO'!$B$1</f>
        <v>-67287.842885256439</v>
      </c>
      <c r="E29" s="30" t="s">
        <v>23</v>
      </c>
      <c r="F29" s="30" t="s">
        <v>23</v>
      </c>
      <c r="G29" s="16">
        <f>SUM(B29:F29)</f>
        <v>-67287.842885256439</v>
      </c>
    </row>
    <row r="30" spans="1:7" x14ac:dyDescent="0.25">
      <c r="A30" s="11" t="s">
        <v>14</v>
      </c>
      <c r="B30" s="31" t="s">
        <v>23</v>
      </c>
      <c r="C30" s="31" t="s">
        <v>23</v>
      </c>
      <c r="D30" s="12">
        <f>SUM(D31:D34)</f>
        <v>-6609608.2252299292</v>
      </c>
      <c r="E30" s="31" t="s">
        <v>23</v>
      </c>
      <c r="F30" s="31" t="s">
        <v>23</v>
      </c>
      <c r="G30" s="13">
        <f>SUM(G31:G34)</f>
        <v>-6609608.2252299292</v>
      </c>
    </row>
    <row r="31" spans="1:7" x14ac:dyDescent="0.25">
      <c r="A31" s="14" t="s">
        <v>15</v>
      </c>
      <c r="B31" s="30" t="s">
        <v>23</v>
      </c>
      <c r="C31" s="30" t="s">
        <v>23</v>
      </c>
      <c r="D31" s="15">
        <f>[1]g1!D31/'[1]A3 EURO'!$B$1</f>
        <v>-3402922.8817757075</v>
      </c>
      <c r="E31" s="30" t="s">
        <v>23</v>
      </c>
      <c r="F31" s="30" t="s">
        <v>23</v>
      </c>
      <c r="G31" s="16">
        <f>SUM(B31:F31)</f>
        <v>-3402922.8817757075</v>
      </c>
    </row>
    <row r="32" spans="1:7" x14ac:dyDescent="0.25">
      <c r="A32" s="19" t="s">
        <v>16</v>
      </c>
      <c r="B32" s="30" t="s">
        <v>23</v>
      </c>
      <c r="C32" s="30" t="s">
        <v>23</v>
      </c>
      <c r="D32" s="15">
        <f>[1]g1!D32/'[1]A3 EURO'!$B$1</f>
        <v>-981832.32258323638</v>
      </c>
      <c r="E32" s="30" t="s">
        <v>23</v>
      </c>
      <c r="F32" s="30" t="s">
        <v>23</v>
      </c>
      <c r="G32" s="16">
        <f>SUM(B32:F32)</f>
        <v>-981832.32258323638</v>
      </c>
    </row>
    <row r="33" spans="1:7" x14ac:dyDescent="0.25">
      <c r="A33" s="19" t="s">
        <v>17</v>
      </c>
      <c r="B33" s="30" t="s">
        <v>23</v>
      </c>
      <c r="C33" s="30" t="s">
        <v>23</v>
      </c>
      <c r="D33" s="15">
        <f>[1]g1!D33/'[1]A3 EURO'!$B$1</f>
        <v>-1949999.9919675488</v>
      </c>
      <c r="E33" s="30" t="s">
        <v>23</v>
      </c>
      <c r="F33" s="30" t="s">
        <v>23</v>
      </c>
      <c r="G33" s="16">
        <f>SUM(B33:F33)</f>
        <v>-1949999.9919675488</v>
      </c>
    </row>
    <row r="34" spans="1:7" x14ac:dyDescent="0.25">
      <c r="A34" s="19" t="s">
        <v>18</v>
      </c>
      <c r="B34" s="30" t="s">
        <v>23</v>
      </c>
      <c r="C34" s="30" t="s">
        <v>23</v>
      </c>
      <c r="D34" s="15">
        <f>[1]g1!D34/'[1]A3 EURO'!$B$1</f>
        <v>-274853.02890343656</v>
      </c>
      <c r="E34" s="30" t="s">
        <v>23</v>
      </c>
      <c r="F34" s="30" t="s">
        <v>23</v>
      </c>
      <c r="G34" s="16">
        <f>SUM(B34:F34)</f>
        <v>-274853.02890343656</v>
      </c>
    </row>
    <row r="35" spans="1:7" x14ac:dyDescent="0.25">
      <c r="A35" s="11" t="s">
        <v>19</v>
      </c>
      <c r="B35" s="31" t="s">
        <v>23</v>
      </c>
      <c r="C35" s="31" t="s">
        <v>23</v>
      </c>
      <c r="D35" s="28">
        <v>0</v>
      </c>
      <c r="E35" s="31" t="s">
        <v>23</v>
      </c>
      <c r="F35" s="31" t="s">
        <v>23</v>
      </c>
      <c r="G35" s="32">
        <v>0</v>
      </c>
    </row>
    <row r="36" spans="1:7" x14ac:dyDescent="0.25">
      <c r="A36" s="22" t="s">
        <v>20</v>
      </c>
      <c r="B36" s="33" t="s">
        <v>23</v>
      </c>
      <c r="C36" s="33" t="s">
        <v>23</v>
      </c>
      <c r="D36" s="23">
        <f>D27+D30+D35</f>
        <v>46298.827262138017</v>
      </c>
      <c r="E36" s="33" t="s">
        <v>23</v>
      </c>
      <c r="F36" s="33" t="s">
        <v>23</v>
      </c>
      <c r="G36" s="24">
        <f>G27+G30+G35</f>
        <v>46298.827262138017</v>
      </c>
    </row>
    <row r="37" spans="1:7" x14ac:dyDescent="0.25">
      <c r="A37" s="8" t="s">
        <v>24</v>
      </c>
      <c r="B37" s="25"/>
      <c r="C37" s="25"/>
      <c r="D37" s="25"/>
      <c r="E37" s="25"/>
      <c r="F37" s="25"/>
      <c r="G37" s="26"/>
    </row>
    <row r="38" spans="1:7" x14ac:dyDescent="0.25">
      <c r="A38" s="11" t="s">
        <v>9</v>
      </c>
      <c r="B38" s="12">
        <f>B39+B40</f>
        <v>27098615.968512792</v>
      </c>
      <c r="C38" s="12">
        <f>C39+C40</f>
        <v>148600803.495455</v>
      </c>
      <c r="D38" s="12">
        <f>D39+D40</f>
        <v>53234643.843795598</v>
      </c>
      <c r="E38" s="12">
        <f>E39+E40</f>
        <v>25378961.768210236</v>
      </c>
      <c r="F38" s="12">
        <f>F39+F40</f>
        <v>3045327.5044513168</v>
      </c>
      <c r="G38" s="13">
        <f t="shared" ref="G38:G47" si="3">SUM(B38:F38)</f>
        <v>257358352.58042493</v>
      </c>
    </row>
    <row r="39" spans="1:7" x14ac:dyDescent="0.25">
      <c r="A39" s="14" t="s">
        <v>11</v>
      </c>
      <c r="B39" s="15">
        <f>[1]g1!B39/'[1]A3 EURO'!$B$1</f>
        <v>27049307.790138829</v>
      </c>
      <c r="C39" s="15">
        <f>[1]g1!C39/'[1]A3 EURO'!$B$1</f>
        <v>148338907.12076792</v>
      </c>
      <c r="D39" s="15">
        <f>[1]g1!D39/'[1]A3 EURO'!$B$1</f>
        <v>52562418.180114329</v>
      </c>
      <c r="E39" s="15">
        <f>[1]g1!E39/'[1]A3 EURO'!$B$1</f>
        <v>25271942.300226249</v>
      </c>
      <c r="F39" s="15">
        <f>[1]g1!F39/'[1]A3 EURO'!$B$1</f>
        <v>3041515.8025088022</v>
      </c>
      <c r="G39" s="16">
        <f t="shared" si="3"/>
        <v>256264091.19375613</v>
      </c>
    </row>
    <row r="40" spans="1:7" x14ac:dyDescent="0.25">
      <c r="A40" s="14" t="s">
        <v>12</v>
      </c>
      <c r="B40" s="15">
        <f>[1]g1!B40/'[1]A3 EURO'!$B$1</f>
        <v>49308.178373964147</v>
      </c>
      <c r="C40" s="15">
        <f>[1]g1!C40/'[1]A3 EURO'!$B$1</f>
        <v>261896.37468706912</v>
      </c>
      <c r="D40" s="15">
        <f>[1]g1!D40/'[1]A3 EURO'!$B$1</f>
        <v>672225.66368127242</v>
      </c>
      <c r="E40" s="15">
        <f>[1]g1!E40/'[1]A3 EURO'!$B$1</f>
        <v>107019.46798398865</v>
      </c>
      <c r="F40" s="15">
        <f>[1]g1!F40/'[1]A3 EURO'!$B$1</f>
        <v>3811.7019425144254</v>
      </c>
      <c r="G40" s="16">
        <f t="shared" si="3"/>
        <v>1094261.3866688088</v>
      </c>
    </row>
    <row r="41" spans="1:7" x14ac:dyDescent="0.25">
      <c r="A41" s="11" t="s">
        <v>14</v>
      </c>
      <c r="B41" s="12">
        <f>SUM(B42:B45)</f>
        <v>-27098198.190021019</v>
      </c>
      <c r="C41" s="12">
        <f>SUM(C42:C45)</f>
        <v>-148595517.56295434</v>
      </c>
      <c r="D41" s="12">
        <f>SUM(D42:D45)</f>
        <v>-53231810.316344701</v>
      </c>
      <c r="E41" s="12">
        <f>SUM(E42:E45)</f>
        <v>-25378814.003239762</v>
      </c>
      <c r="F41" s="12">
        <f>SUM(F42:F45)</f>
        <v>-3089524.2379212021</v>
      </c>
      <c r="G41" s="13">
        <f t="shared" si="3"/>
        <v>-257393864.31048101</v>
      </c>
    </row>
    <row r="42" spans="1:7" x14ac:dyDescent="0.25">
      <c r="A42" s="14" t="s">
        <v>15</v>
      </c>
      <c r="B42" s="15">
        <f>[1]g1!B42/'[1]A3 EURO'!$B$1</f>
        <v>-17332833.870168816</v>
      </c>
      <c r="C42" s="15">
        <f>[1]g1!C42/'[1]A3 EURO'!$B$1</f>
        <v>-83144404.670870334</v>
      </c>
      <c r="D42" s="15">
        <f>[1]g1!D42/'[1]A3 EURO'!$B$1</f>
        <v>-28427434.329357274</v>
      </c>
      <c r="E42" s="15">
        <f>[1]g1!E42/'[1]A3 EURO'!$B$1</f>
        <v>-17180216.026078694</v>
      </c>
      <c r="F42" s="15">
        <f>[1]g1!F42/'[1]A3 EURO'!$B$1</f>
        <v>-2408795.9409347097</v>
      </c>
      <c r="G42" s="16">
        <f t="shared" si="3"/>
        <v>-148493684.83740985</v>
      </c>
    </row>
    <row r="43" spans="1:7" x14ac:dyDescent="0.25">
      <c r="A43" s="19" t="s">
        <v>16</v>
      </c>
      <c r="B43" s="15">
        <f>[1]g1!B43/'[1]A3 EURO'!$B$1</f>
        <v>-40359.974296156477</v>
      </c>
      <c r="C43" s="15">
        <f>[1]g1!C43/'[1]A3 EURO'!$B$1</f>
        <v>-96675.128853903108</v>
      </c>
      <c r="D43" s="15">
        <f>[1]g1!D43/'[1]A3 EURO'!$B$1</f>
        <v>-80431.439013615003</v>
      </c>
      <c r="E43" s="15">
        <f>[1]g1!E43/'[1]A3 EURO'!$B$1</f>
        <v>-10060.885979356603</v>
      </c>
      <c r="F43" s="27">
        <f>[1]g1!F43/'[1]A3 EURO'!$B$1</f>
        <v>0</v>
      </c>
      <c r="G43" s="16">
        <f t="shared" si="3"/>
        <v>-227527.4281430312</v>
      </c>
    </row>
    <row r="44" spans="1:7" x14ac:dyDescent="0.25">
      <c r="A44" s="19" t="s">
        <v>17</v>
      </c>
      <c r="B44" s="15">
        <f>[1]g1!B44/'[1]A3 EURO'!$B$1</f>
        <v>-9719754.739815522</v>
      </c>
      <c r="C44" s="15">
        <f>[1]g1!C44/'[1]A3 EURO'!$B$1</f>
        <v>-60081433.23560518</v>
      </c>
      <c r="D44" s="15">
        <f>[1]g1!D44/'[1]A3 EURO'!$B$1</f>
        <v>-21958088.808118131</v>
      </c>
      <c r="E44" s="15">
        <f>[1]g1!E44/'[1]A3 EURO'!$B$1</f>
        <v>-8163132.1271269266</v>
      </c>
      <c r="F44" s="15">
        <f>[1]g1!F44/'[1]A3 EURO'!$B$1</f>
        <v>-524072.21039666922</v>
      </c>
      <c r="G44" s="16">
        <f t="shared" si="3"/>
        <v>-100446481.12106243</v>
      </c>
    </row>
    <row r="45" spans="1:7" x14ac:dyDescent="0.25">
      <c r="A45" s="19" t="s">
        <v>18</v>
      </c>
      <c r="B45" s="15">
        <f>[1]g1!B45/'[1]A3 EURO'!$B$1</f>
        <v>-5249.6057405250549</v>
      </c>
      <c r="C45" s="15">
        <f>[1]g1!C45/'[1]A3 EURO'!$B$1</f>
        <v>-5273004.5276249386</v>
      </c>
      <c r="D45" s="15">
        <f>[1]g1!D45/'[1]A3 EURO'!$B$1</f>
        <v>-2765855.7398556839</v>
      </c>
      <c r="E45" s="15">
        <f>[1]g1!E45/'[1]A3 EURO'!$B$1</f>
        <v>-25404.964054781318</v>
      </c>
      <c r="F45" s="15">
        <f>[1]g1!F45/'[1]A3 EURO'!$B$1</f>
        <v>-156656.08658982289</v>
      </c>
      <c r="G45" s="16">
        <f t="shared" si="3"/>
        <v>-8226170.9238657514</v>
      </c>
    </row>
    <row r="46" spans="1:7" x14ac:dyDescent="0.25">
      <c r="A46" s="11" t="s">
        <v>19</v>
      </c>
      <c r="B46" s="28">
        <f>[1]g1!B46/'[1]A3 EURO'!$B$1</f>
        <v>-372.72179605606652</v>
      </c>
      <c r="C46" s="20">
        <f>[1]g1!C46/'[1]A3 EURO'!$B$1</f>
        <v>-4568.602487382358</v>
      </c>
      <c r="D46" s="20">
        <f>[1]g1!D46/'[1]A3 EURO'!$B$1</f>
        <v>-1367.8313720765227</v>
      </c>
      <c r="E46" s="28">
        <f>[1]g1!E46/'[1]A3 EURO'!$B$1</f>
        <v>-147.76497048074219</v>
      </c>
      <c r="F46" s="28">
        <f>[1]g1!F46/'[1]A3 EURO'!$B$1</f>
        <v>-18.435814021982143</v>
      </c>
      <c r="G46" s="21">
        <f t="shared" si="3"/>
        <v>-6475.356440017671</v>
      </c>
    </row>
    <row r="47" spans="1:7" x14ac:dyDescent="0.25">
      <c r="A47" s="22" t="s">
        <v>20</v>
      </c>
      <c r="B47" s="34">
        <f>B38+B41+B46</f>
        <v>45.056695716644754</v>
      </c>
      <c r="C47" s="23">
        <f>C38+C41+C46</f>
        <v>717.33001327806141</v>
      </c>
      <c r="D47" s="23">
        <f>D38+D41+D46</f>
        <v>1465.6960788202769</v>
      </c>
      <c r="E47" s="34">
        <f>E38+E41+E46</f>
        <v>-6.7970518102811184E-9</v>
      </c>
      <c r="F47" s="23">
        <f>F38+F41+F46</f>
        <v>-44215.169283907293</v>
      </c>
      <c r="G47" s="24">
        <f t="shared" si="3"/>
        <v>-41987.086496099109</v>
      </c>
    </row>
    <row r="48" spans="1:7" ht="42.75" customHeight="1" x14ac:dyDescent="0.25">
      <c r="A48" s="5" t="s">
        <v>1</v>
      </c>
      <c r="B48" s="6" t="s">
        <v>2</v>
      </c>
      <c r="C48" s="6" t="s">
        <v>3</v>
      </c>
      <c r="D48" s="6" t="s">
        <v>4</v>
      </c>
      <c r="E48" s="6" t="s">
        <v>5</v>
      </c>
      <c r="F48" s="6" t="s">
        <v>6</v>
      </c>
      <c r="G48" s="7" t="s">
        <v>7</v>
      </c>
    </row>
    <row r="49" spans="1:7" x14ac:dyDescent="0.25">
      <c r="A49" s="35" t="s">
        <v>25</v>
      </c>
      <c r="B49" s="36"/>
      <c r="C49" s="36"/>
      <c r="D49" s="36"/>
      <c r="E49" s="36"/>
      <c r="F49" s="36"/>
      <c r="G49" s="37"/>
    </row>
    <row r="50" spans="1:7" x14ac:dyDescent="0.25">
      <c r="A50" s="11" t="s">
        <v>9</v>
      </c>
      <c r="B50" s="12">
        <f>B51+B52</f>
        <v>1040308.5692865845</v>
      </c>
      <c r="C50" s="12">
        <f>C51+C52</f>
        <v>3204103.9546434265</v>
      </c>
      <c r="D50" s="12">
        <f>D51+D52</f>
        <v>1057102.3869767194</v>
      </c>
      <c r="E50" s="12">
        <f>E51+E52</f>
        <v>877870.67218228301</v>
      </c>
      <c r="F50" s="12">
        <f>F51+F52</f>
        <v>12015345.265539445</v>
      </c>
      <c r="G50" s="13">
        <f t="shared" ref="G50:G59" si="4">SUM(B50:F50)</f>
        <v>18194730.848628458</v>
      </c>
    </row>
    <row r="51" spans="1:7" x14ac:dyDescent="0.25">
      <c r="A51" s="14" t="s">
        <v>11</v>
      </c>
      <c r="B51" s="15">
        <f>[1]g1!B50/'[1]A3 EURO'!$B$1</f>
        <v>1032687.122642141</v>
      </c>
      <c r="C51" s="15">
        <f>[1]g1!C50/'[1]A3 EURO'!$B$1</f>
        <v>3180641.4273665613</v>
      </c>
      <c r="D51" s="15">
        <f>[1]g1!D50/'[1]A3 EURO'!$B$1</f>
        <v>1008804.2652315354</v>
      </c>
      <c r="E51" s="15">
        <f>[1]g1!E50/'[1]A3 EURO'!$B$1</f>
        <v>833947.55612675205</v>
      </c>
      <c r="F51" s="15">
        <f>[1]g1!F50/'[1]A3 EURO'!$B$1</f>
        <v>11894398.551481318</v>
      </c>
      <c r="G51" s="16">
        <f t="shared" si="4"/>
        <v>17950478.922848307</v>
      </c>
    </row>
    <row r="52" spans="1:7" ht="15.75" customHeight="1" x14ac:dyDescent="0.25">
      <c r="A52" s="38" t="s">
        <v>12</v>
      </c>
      <c r="B52" s="15">
        <f>[1]g1!B51/'[1]A3 EURO'!$B$1</f>
        <v>7621.446644443552</v>
      </c>
      <c r="C52" s="15">
        <f>[1]g1!C51/'[1]A3 EURO'!$B$1</f>
        <v>23462.527276865203</v>
      </c>
      <c r="D52" s="15">
        <f>[1]g1!D51/'[1]A3 EURO'!$B$1</f>
        <v>48298.121745183875</v>
      </c>
      <c r="E52" s="15">
        <f>[1]g1!E51/'[1]A3 EURO'!$B$1</f>
        <v>43923.116055531013</v>
      </c>
      <c r="F52" s="15">
        <f>[1]g1!F51/'[1]A3 EURO'!$B$1</f>
        <v>120946.71405812819</v>
      </c>
      <c r="G52" s="16">
        <f t="shared" si="4"/>
        <v>244251.92578015183</v>
      </c>
    </row>
    <row r="53" spans="1:7" x14ac:dyDescent="0.25">
      <c r="A53" s="11" t="s">
        <v>14</v>
      </c>
      <c r="B53" s="12">
        <f>SUM(B54:B57)</f>
        <v>-1040211.195898095</v>
      </c>
      <c r="C53" s="12">
        <f>SUM(C54:C57)</f>
        <v>-3203977.7126256744</v>
      </c>
      <c r="D53" s="12">
        <f>SUM(D54:D57)</f>
        <v>-1056159.7841948138</v>
      </c>
      <c r="E53" s="12">
        <f>SUM(E54:E57)</f>
        <v>-877863.96642435447</v>
      </c>
      <c r="F53" s="12">
        <f>SUM(F54:F57)</f>
        <v>-12014972.118023481</v>
      </c>
      <c r="G53" s="13">
        <f t="shared" si="4"/>
        <v>-18193184.777166419</v>
      </c>
    </row>
    <row r="54" spans="1:7" x14ac:dyDescent="0.25">
      <c r="A54" s="14" t="s">
        <v>15</v>
      </c>
      <c r="B54" s="15">
        <f>[1]g1!B53/'[1]A3 EURO'!$B$1</f>
        <v>-429679.77562686591</v>
      </c>
      <c r="C54" s="15">
        <f>[1]g1!C53/'[1]A3 EURO'!$B$1</f>
        <v>-1745962.4777434168</v>
      </c>
      <c r="D54" s="15">
        <f>[1]g1!D53/'[1]A3 EURO'!$B$1</f>
        <v>-628148.92565966514</v>
      </c>
      <c r="E54" s="15">
        <f>[1]g1!E53/'[1]A3 EURO'!$B$1</f>
        <v>-426603.01216916344</v>
      </c>
      <c r="F54" s="15">
        <f>[1]g1!F53/'[1]A3 EURO'!$B$1</f>
        <v>-3849114.723482871</v>
      </c>
      <c r="G54" s="16">
        <f t="shared" si="4"/>
        <v>-7079508.9146819822</v>
      </c>
    </row>
    <row r="55" spans="1:7" x14ac:dyDescent="0.25">
      <c r="A55" s="19" t="s">
        <v>16</v>
      </c>
      <c r="B55" s="27">
        <f>[1]g1!B54/'[1]A3 EURO'!$B$1</f>
        <v>0</v>
      </c>
      <c r="C55" s="27">
        <f>[1]g1!C54/'[1]A3 EURO'!$B$1</f>
        <v>-481.94706614723486</v>
      </c>
      <c r="D55" s="27">
        <f>[1]g1!D54/'[1]A3 EURO'!$B$1</f>
        <v>0</v>
      </c>
      <c r="E55" s="27">
        <f>[1]g1!E54/'[1]A3 EURO'!$B$1</f>
        <v>0</v>
      </c>
      <c r="F55" s="15">
        <f>[1]g1!F54/'[1]A3 EURO'!$B$1</f>
        <v>-3655.5443993734689</v>
      </c>
      <c r="G55" s="16">
        <f t="shared" si="4"/>
        <v>-4137.491465520704</v>
      </c>
    </row>
    <row r="56" spans="1:7" x14ac:dyDescent="0.25">
      <c r="A56" s="19" t="s">
        <v>17</v>
      </c>
      <c r="B56" s="15">
        <f>[1]g1!B55/'[1]A3 EURO'!$B$1</f>
        <v>-610531.42027122912</v>
      </c>
      <c r="C56" s="15">
        <f>[1]g1!C55/'[1]A3 EURO'!$B$1</f>
        <v>-1457167.8193234</v>
      </c>
      <c r="D56" s="15">
        <f>[1]g1!D55/'[1]A3 EURO'!$B$1</f>
        <v>-428010.85853514867</v>
      </c>
      <c r="E56" s="15">
        <f>[1]g1!E55/'[1]A3 EURO'!$B$1</f>
        <v>-451260.95425519103</v>
      </c>
      <c r="F56" s="15">
        <f>[1]g1!F55/'[1]A3 EURO'!$B$1</f>
        <v>-8145798.9102641335</v>
      </c>
      <c r="G56" s="16">
        <f t="shared" si="4"/>
        <v>-11092769.962649103</v>
      </c>
    </row>
    <row r="57" spans="1:7" x14ac:dyDescent="0.25">
      <c r="A57" s="19" t="s">
        <v>18</v>
      </c>
      <c r="B57" s="27">
        <v>0</v>
      </c>
      <c r="C57" s="27">
        <f>[1]g1!C56/'[1]A3 EURO'!$B$1</f>
        <v>-365.46849271055066</v>
      </c>
      <c r="D57" s="27">
        <f>[1]g1!D56/'[1]A3 EURO'!$B$1</f>
        <v>0</v>
      </c>
      <c r="E57" s="27">
        <f>[1]g1!E56/'[1]A3 EURO'!$B$1</f>
        <v>0</v>
      </c>
      <c r="F57" s="15">
        <f>[1]g1!F56/'[1]A3 EURO'!$B$1</f>
        <v>-16402.939877103498</v>
      </c>
      <c r="G57" s="16">
        <f t="shared" si="4"/>
        <v>-16768.408369814049</v>
      </c>
    </row>
    <row r="58" spans="1:7" x14ac:dyDescent="0.25">
      <c r="A58" s="11" t="s">
        <v>19</v>
      </c>
      <c r="B58" s="28">
        <f>[1]g1!B57/'[1]A3 EURO'!$B$1</f>
        <v>-97.373388489497586</v>
      </c>
      <c r="C58" s="28">
        <f>[1]g1!C57/'[1]A3 EURO'!$B$1</f>
        <v>-126.24201775171694</v>
      </c>
      <c r="D58" s="28">
        <f>[1]g1!D57/'[1]A3 EURO'!$B$1</f>
        <v>-942.60278190556517</v>
      </c>
      <c r="E58" s="28">
        <f>[1]g1!E57/'[1]A3 EURO'!$B$1</f>
        <v>-6.7057579286986098</v>
      </c>
      <c r="F58" s="28">
        <f>[1]g1!F57/'[1]A3 EURO'!$B$1</f>
        <v>-373.14751596449662</v>
      </c>
      <c r="G58" s="21">
        <f t="shared" si="4"/>
        <v>-1546.0714620399749</v>
      </c>
    </row>
    <row r="59" spans="1:7" x14ac:dyDescent="0.25">
      <c r="A59" s="22" t="s">
        <v>20</v>
      </c>
      <c r="B59" s="34">
        <f>B50+B53+B58</f>
        <v>-2.2112089936854318E-11</v>
      </c>
      <c r="C59" s="34">
        <f>C50+C53+C58</f>
        <v>3.0833291475573787E-10</v>
      </c>
      <c r="D59" s="34">
        <f>D50+D53+D58</f>
        <v>-5.3432813729159534E-12</v>
      </c>
      <c r="E59" s="34">
        <f>E50+E53+E58</f>
        <v>-1.5209167258944944E-10</v>
      </c>
      <c r="F59" s="34">
        <f>F50+F53+F58</f>
        <v>-7.3362116381758824E-10</v>
      </c>
      <c r="G59" s="39">
        <f t="shared" si="4"/>
        <v>-6.0483529296107008E-10</v>
      </c>
    </row>
    <row r="60" spans="1:7" x14ac:dyDescent="0.25">
      <c r="A60" s="8" t="s">
        <v>26</v>
      </c>
      <c r="B60" s="9"/>
      <c r="C60" s="9"/>
      <c r="D60" s="9"/>
      <c r="E60" s="9"/>
      <c r="F60" s="9"/>
      <c r="G60" s="40"/>
    </row>
    <row r="61" spans="1:7" x14ac:dyDescent="0.25">
      <c r="A61" s="11" t="s">
        <v>9</v>
      </c>
      <c r="B61" s="12">
        <v>124981435.59580708</v>
      </c>
      <c r="C61" s="12">
        <v>341042643.97499228</v>
      </c>
      <c r="D61" s="12">
        <v>171628209.40733898</v>
      </c>
      <c r="E61" s="12">
        <v>129611173.70577133</v>
      </c>
      <c r="F61" s="12">
        <v>133323844.41142216</v>
      </c>
      <c r="G61" s="12">
        <v>900587307</v>
      </c>
    </row>
    <row r="62" spans="1:7" x14ac:dyDescent="0.25">
      <c r="A62" s="14" t="s">
        <v>10</v>
      </c>
      <c r="B62" s="41">
        <v>111347930.44566716</v>
      </c>
      <c r="C62" s="41">
        <v>208897253.26318327</v>
      </c>
      <c r="D62" s="41">
        <v>122004222.53504159</v>
      </c>
      <c r="E62" s="41">
        <v>116267185.998099</v>
      </c>
      <c r="F62" s="41">
        <v>2527702.9532645224</v>
      </c>
      <c r="G62" s="41">
        <v>561044295</v>
      </c>
    </row>
    <row r="63" spans="1:7" x14ac:dyDescent="0.25">
      <c r="A63" s="14" t="s">
        <v>11</v>
      </c>
      <c r="B63" s="41">
        <v>28081994.91278097</v>
      </c>
      <c r="C63" s="41">
        <v>151519517.69950601</v>
      </c>
      <c r="D63" s="41">
        <v>53571222.445345864</v>
      </c>
      <c r="E63" s="41">
        <v>26105889.856353</v>
      </c>
      <c r="F63" s="41">
        <v>14935945.202618578</v>
      </c>
      <c r="G63" s="41">
        <v>274214570</v>
      </c>
    </row>
    <row r="64" spans="1:7" ht="15" customHeight="1" x14ac:dyDescent="0.25">
      <c r="A64" s="38" t="s">
        <v>12</v>
      </c>
      <c r="B64" s="41">
        <v>6751851.8842791542</v>
      </c>
      <c r="C64" s="41">
        <v>22541378.585485362</v>
      </c>
      <c r="D64" s="41">
        <v>17717738.923919301</v>
      </c>
      <c r="E64" s="41">
        <v>9728506.8369546309</v>
      </c>
      <c r="F64" s="41">
        <v>8588965.5501559637</v>
      </c>
      <c r="G64" s="41">
        <v>65328442</v>
      </c>
    </row>
    <row r="65" spans="1:7" x14ac:dyDescent="0.25">
      <c r="A65" s="14" t="s">
        <v>13</v>
      </c>
      <c r="B65" s="42">
        <v>-21200341.646920227</v>
      </c>
      <c r="C65" s="42">
        <v>-41915505.57318233</v>
      </c>
      <c r="D65" s="42">
        <v>-21664974.496967752</v>
      </c>
      <c r="E65" s="42">
        <v>-22490408.985635303</v>
      </c>
      <c r="F65" s="42">
        <v>107271230.70538309</v>
      </c>
      <c r="G65" s="43">
        <v>2.6774704456329298E-3</v>
      </c>
    </row>
    <row r="66" spans="1:7" x14ac:dyDescent="0.25">
      <c r="A66" s="11" t="s">
        <v>14</v>
      </c>
      <c r="B66" s="12">
        <v>-126096784.19882995</v>
      </c>
      <c r="C66" s="12">
        <v>-337943044.21730459</v>
      </c>
      <c r="D66" s="12">
        <v>-170856556.42663026</v>
      </c>
      <c r="E66" s="12">
        <v>-130209211.08076631</v>
      </c>
      <c r="F66" s="12">
        <v>-135768237.06708437</v>
      </c>
      <c r="G66" s="12">
        <v>-900873832.99061596</v>
      </c>
    </row>
    <row r="67" spans="1:7" x14ac:dyDescent="0.25">
      <c r="A67" s="14" t="s">
        <v>15</v>
      </c>
      <c r="B67" s="41">
        <v>-94784760.936851561</v>
      </c>
      <c r="C67" s="41">
        <v>-223235097.68665412</v>
      </c>
      <c r="D67" s="41">
        <v>-109176984.34073658</v>
      </c>
      <c r="E67" s="41">
        <v>-104309004.88506903</v>
      </c>
      <c r="F67" s="41">
        <v>-58932282.497289054</v>
      </c>
      <c r="G67" s="41">
        <v>-590438130.34660006</v>
      </c>
    </row>
    <row r="68" spans="1:7" x14ac:dyDescent="0.25">
      <c r="A68" s="19" t="s">
        <v>16</v>
      </c>
      <c r="B68" s="41">
        <v>-14473599.435050938</v>
      </c>
      <c r="C68" s="41">
        <v>-56490075.709867872</v>
      </c>
      <c r="D68" s="41">
        <v>-19360772.638794061</v>
      </c>
      <c r="E68" s="41">
        <v>-12176663.327844491</v>
      </c>
      <c r="F68" s="41">
        <v>-24555200.166003991</v>
      </c>
      <c r="G68" s="41">
        <v>-24555200.166003991</v>
      </c>
    </row>
    <row r="69" spans="1:7" x14ac:dyDescent="0.25">
      <c r="A69" s="19" t="s">
        <v>17</v>
      </c>
      <c r="B69" s="41">
        <v>-16797740.163594257</v>
      </c>
      <c r="C69" s="41">
        <v>-47500180.505241171</v>
      </c>
      <c r="D69" s="41">
        <v>-37407979.387391731</v>
      </c>
      <c r="E69" s="41">
        <v>-12906243.432801854</v>
      </c>
      <c r="F69" s="41">
        <v>-49250183.920371637</v>
      </c>
      <c r="G69" s="41">
        <v>-163862327.409401</v>
      </c>
    </row>
    <row r="70" spans="1:7" x14ac:dyDescent="0.25">
      <c r="A70" s="19" t="s">
        <v>18</v>
      </c>
      <c r="B70" s="41">
        <v>-40683.663333199467</v>
      </c>
      <c r="C70" s="41">
        <v>-10717690.315541456</v>
      </c>
      <c r="D70" s="41">
        <v>-4910820.0597078875</v>
      </c>
      <c r="E70" s="41">
        <v>-817299.43505093921</v>
      </c>
      <c r="F70" s="41">
        <v>-3030570.4834196824</v>
      </c>
      <c r="G70" s="41">
        <v>-19517063.957053199</v>
      </c>
    </row>
    <row r="71" spans="1:7" x14ac:dyDescent="0.25">
      <c r="A71" s="11" t="s">
        <v>19</v>
      </c>
      <c r="B71" s="44">
        <v>-7515.7422654189595</v>
      </c>
      <c r="C71" s="44">
        <v>-608600.26774837018</v>
      </c>
      <c r="D71" s="44">
        <v>-6770.2022838935973</v>
      </c>
      <c r="E71" s="44">
        <v>-15734.084367511416</v>
      </c>
      <c r="F71" s="44">
        <v>7757780.063456363</v>
      </c>
      <c r="G71" s="44">
        <v>7119159.7667911705</v>
      </c>
    </row>
    <row r="72" spans="1:7" ht="30.75" customHeight="1" x14ac:dyDescent="0.25">
      <c r="A72" s="45" t="s">
        <v>27</v>
      </c>
      <c r="B72" s="46">
        <v>-1122864.3452882923</v>
      </c>
      <c r="C72" s="46">
        <v>2490999.4899393176</v>
      </c>
      <c r="D72" s="46">
        <v>764882.7784248247</v>
      </c>
      <c r="E72" s="46">
        <v>-613771.45936248975</v>
      </c>
      <c r="F72" s="46">
        <v>5313387.4077941542</v>
      </c>
      <c r="G72" s="46">
        <v>6832633.8715075096</v>
      </c>
    </row>
    <row r="73" spans="1:7" x14ac:dyDescent="0.25">
      <c r="A73" s="47" t="s">
        <v>28</v>
      </c>
      <c r="B73" s="48">
        <v>0.75168261854635832</v>
      </c>
      <c r="C73" s="48">
        <v>0.66057018040918514</v>
      </c>
      <c r="D73" s="48">
        <v>0.63899792097015429</v>
      </c>
      <c r="E73" s="48">
        <v>0.80108775730442083</v>
      </c>
      <c r="F73" s="48">
        <v>0.43406531432068352</v>
      </c>
      <c r="G73" s="48">
        <v>0.65540601660782305</v>
      </c>
    </row>
    <row r="74" spans="1:7" x14ac:dyDescent="0.25">
      <c r="A74" s="49"/>
      <c r="B74" s="50"/>
      <c r="C74" s="50"/>
      <c r="D74" s="50"/>
      <c r="E74" s="50"/>
      <c r="F74" s="50"/>
      <c r="G74" s="51"/>
    </row>
    <row r="75" spans="1:7" x14ac:dyDescent="0.25">
      <c r="A75" s="52" t="s">
        <v>29</v>
      </c>
      <c r="B75" s="53"/>
      <c r="C75" s="53"/>
      <c r="D75" s="53"/>
      <c r="E75" s="53"/>
      <c r="F75" s="53"/>
      <c r="G75" s="51"/>
    </row>
  </sheetData>
  <mergeCells count="6">
    <mergeCell ref="A3:G3"/>
    <mergeCell ref="A16:G16"/>
    <mergeCell ref="A26:G26"/>
    <mergeCell ref="A37:G37"/>
    <mergeCell ref="A49:G49"/>
    <mergeCell ref="A60:G60"/>
  </mergeCells>
  <pageMargins left="0.25" right="0.25" top="0.95833333333333337" bottom="0.75" header="0.3" footer="0.3"/>
  <pageSetup paperSize="9" fitToWidth="0" fitToHeight="0" orientation="portrait" r:id="rId1"/>
  <headerFooter>
    <oddHeader>&amp;L&amp;G&amp;RFINANCES</oddHeader>
    <oddFooter>&amp;LAarhus University, AU key statistics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2020-07-06T09:17:53Z</dcterms:created>
  <dcterms:modified xsi:type="dcterms:W3CDTF">2020-07-06T09:18:08Z</dcterms:modified>
</cp:coreProperties>
</file>