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18\Samlet mappe\regneark enkeltvis til web\Engelsk\"/>
    </mc:Choice>
  </mc:AlternateContent>
  <bookViews>
    <workbookView xWindow="0" yWindow="0" windowWidth="13665" windowHeight="10770"/>
  </bookViews>
  <sheets>
    <sheet name="g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 s="1"/>
  <c r="C5" i="1"/>
  <c r="C4" i="1" s="1"/>
  <c r="D5" i="1"/>
  <c r="D4" i="1" s="1"/>
  <c r="D13" i="1" s="1"/>
  <c r="E5" i="1"/>
  <c r="F5" i="1"/>
  <c r="F4" i="1" s="1"/>
  <c r="G5" i="1"/>
  <c r="B6" i="1"/>
  <c r="C6" i="1"/>
  <c r="D6" i="1"/>
  <c r="E6" i="1"/>
  <c r="G6" i="1" s="1"/>
  <c r="F6" i="1"/>
  <c r="B7" i="1"/>
  <c r="C7" i="1"/>
  <c r="C62" i="1" s="1"/>
  <c r="D7" i="1"/>
  <c r="E7" i="1"/>
  <c r="F7" i="1"/>
  <c r="G7" i="1"/>
  <c r="B8" i="1"/>
  <c r="C8" i="1"/>
  <c r="D8" i="1"/>
  <c r="E8" i="1"/>
  <c r="G8" i="1" s="1"/>
  <c r="F8" i="1"/>
  <c r="B10" i="1"/>
  <c r="B9" i="1" s="1"/>
  <c r="C10" i="1"/>
  <c r="D10" i="1"/>
  <c r="D9" i="1" s="1"/>
  <c r="E10" i="1"/>
  <c r="E9" i="1" s="1"/>
  <c r="F10" i="1"/>
  <c r="F9" i="1" s="1"/>
  <c r="B11" i="1"/>
  <c r="C11" i="1"/>
  <c r="C66" i="1" s="1"/>
  <c r="D11" i="1"/>
  <c r="E11" i="1"/>
  <c r="F11" i="1"/>
  <c r="G11" i="1"/>
  <c r="B12" i="1"/>
  <c r="C12" i="1"/>
  <c r="D12" i="1"/>
  <c r="E12" i="1"/>
  <c r="G12" i="1" s="1"/>
  <c r="F12" i="1"/>
  <c r="E15" i="1"/>
  <c r="B16" i="1"/>
  <c r="B15" i="1" s="1"/>
  <c r="C16" i="1"/>
  <c r="C15" i="1" s="1"/>
  <c r="D16" i="1"/>
  <c r="D15" i="1" s="1"/>
  <c r="E16" i="1"/>
  <c r="F16" i="1"/>
  <c r="F15" i="1" s="1"/>
  <c r="F21" i="1" s="1"/>
  <c r="B18" i="1"/>
  <c r="B17" i="1" s="1"/>
  <c r="C18" i="1"/>
  <c r="C17" i="1" s="1"/>
  <c r="D18" i="1"/>
  <c r="D17" i="1" s="1"/>
  <c r="E18" i="1"/>
  <c r="F18" i="1"/>
  <c r="F17" i="1" s="1"/>
  <c r="G18" i="1"/>
  <c r="B19" i="1"/>
  <c r="C19" i="1"/>
  <c r="D19" i="1"/>
  <c r="E19" i="1"/>
  <c r="G19" i="1" s="1"/>
  <c r="F19" i="1"/>
  <c r="B20" i="1"/>
  <c r="C20" i="1"/>
  <c r="D20" i="1"/>
  <c r="E20" i="1"/>
  <c r="F20" i="1"/>
  <c r="G20" i="1"/>
  <c r="D24" i="1"/>
  <c r="D23" i="1" s="1"/>
  <c r="E24" i="1"/>
  <c r="F24" i="1"/>
  <c r="G24" i="1" s="1"/>
  <c r="D25" i="1"/>
  <c r="E25" i="1"/>
  <c r="F25" i="1"/>
  <c r="G25" i="1" s="1"/>
  <c r="D27" i="1"/>
  <c r="D26" i="1" s="1"/>
  <c r="G26" i="1" s="1"/>
  <c r="E27" i="1"/>
  <c r="F27" i="1"/>
  <c r="F26" i="1" s="1"/>
  <c r="G27" i="1"/>
  <c r="D28" i="1"/>
  <c r="E28" i="1"/>
  <c r="F28" i="1"/>
  <c r="G28" i="1"/>
  <c r="D29" i="1"/>
  <c r="E29" i="1"/>
  <c r="F29" i="1"/>
  <c r="G29" i="1"/>
  <c r="B33" i="1"/>
  <c r="C33" i="1"/>
  <c r="D33" i="1"/>
  <c r="D61" i="1" s="1"/>
  <c r="E33" i="1"/>
  <c r="E32" i="1" s="1"/>
  <c r="F33" i="1"/>
  <c r="B34" i="1"/>
  <c r="G34" i="1" s="1"/>
  <c r="C34" i="1"/>
  <c r="C32" i="1" s="1"/>
  <c r="D34" i="1"/>
  <c r="E34" i="1"/>
  <c r="F34" i="1"/>
  <c r="F32" i="1" s="1"/>
  <c r="B36" i="1"/>
  <c r="G36" i="1" s="1"/>
  <c r="C36" i="1"/>
  <c r="C35" i="1" s="1"/>
  <c r="D36" i="1"/>
  <c r="E36" i="1"/>
  <c r="F36" i="1"/>
  <c r="F35" i="1" s="1"/>
  <c r="B37" i="1"/>
  <c r="C37" i="1"/>
  <c r="D37" i="1"/>
  <c r="D35" i="1" s="1"/>
  <c r="E37" i="1"/>
  <c r="E35" i="1" s="1"/>
  <c r="F37" i="1"/>
  <c r="B38" i="1"/>
  <c r="G38" i="1" s="1"/>
  <c r="C38" i="1"/>
  <c r="D38" i="1"/>
  <c r="E38" i="1"/>
  <c r="F38" i="1"/>
  <c r="F67" i="1" s="1"/>
  <c r="G49" i="1"/>
  <c r="B60" i="1"/>
  <c r="D60" i="1"/>
  <c r="E60" i="1"/>
  <c r="F60" i="1"/>
  <c r="B61" i="1"/>
  <c r="C61" i="1"/>
  <c r="F61" i="1"/>
  <c r="D62" i="1"/>
  <c r="E62" i="1"/>
  <c r="B63" i="1"/>
  <c r="C63" i="1"/>
  <c r="D63" i="1"/>
  <c r="C65" i="1"/>
  <c r="C64" i="1" s="1"/>
  <c r="C69" i="1" s="1"/>
  <c r="D65" i="1"/>
  <c r="B66" i="1"/>
  <c r="E66" i="1"/>
  <c r="F66" i="1"/>
  <c r="C67" i="1"/>
  <c r="D67" i="1"/>
  <c r="C39" i="1" l="1"/>
  <c r="D59" i="1"/>
  <c r="G61" i="1"/>
  <c r="G23" i="1"/>
  <c r="D30" i="1"/>
  <c r="D21" i="1"/>
  <c r="G4" i="1"/>
  <c r="C13" i="1"/>
  <c r="B21" i="1"/>
  <c r="G21" i="1" s="1"/>
  <c r="G15" i="1"/>
  <c r="F59" i="1"/>
  <c r="C21" i="1"/>
  <c r="F13" i="1"/>
  <c r="B13" i="1"/>
  <c r="B32" i="1"/>
  <c r="G16" i="1"/>
  <c r="C9" i="1"/>
  <c r="G9" i="1" s="1"/>
  <c r="E4" i="1"/>
  <c r="E13" i="1" s="1"/>
  <c r="B67" i="1"/>
  <c r="D66" i="1"/>
  <c r="G66" i="1" s="1"/>
  <c r="F65" i="1"/>
  <c r="B65" i="1"/>
  <c r="F63" i="1"/>
  <c r="G37" i="1"/>
  <c r="G33" i="1"/>
  <c r="F23" i="1"/>
  <c r="F30" i="1" s="1"/>
  <c r="E17" i="1"/>
  <c r="E21" i="1" s="1"/>
  <c r="E67" i="1"/>
  <c r="E65" i="1"/>
  <c r="E63" i="1"/>
  <c r="G63" i="1" s="1"/>
  <c r="E61" i="1"/>
  <c r="E59" i="1" s="1"/>
  <c r="C60" i="1"/>
  <c r="C59" i="1" s="1"/>
  <c r="C68" i="1" s="1"/>
  <c r="B35" i="1"/>
  <c r="G35" i="1" s="1"/>
  <c r="D32" i="1"/>
  <c r="D39" i="1" s="1"/>
  <c r="G10" i="1"/>
  <c r="F62" i="1"/>
  <c r="B62" i="1"/>
  <c r="G62" i="1" s="1"/>
  <c r="B64" i="1" l="1"/>
  <c r="G65" i="1"/>
  <c r="B69" i="1"/>
  <c r="G13" i="1"/>
  <c r="G60" i="1"/>
  <c r="B59" i="1"/>
  <c r="D68" i="1"/>
  <c r="E64" i="1"/>
  <c r="E68" i="1" s="1"/>
  <c r="F64" i="1"/>
  <c r="F69" i="1" s="1"/>
  <c r="G67" i="1"/>
  <c r="G32" i="1"/>
  <c r="B39" i="1"/>
  <c r="G39" i="1" s="1"/>
  <c r="G17" i="1"/>
  <c r="D64" i="1"/>
  <c r="D69" i="1" s="1"/>
  <c r="G30" i="1"/>
  <c r="F68" i="1" l="1"/>
  <c r="B68" i="1"/>
  <c r="G68" i="1" s="1"/>
  <c r="G59" i="1"/>
  <c r="G64" i="1"/>
  <c r="G69" i="1" s="1"/>
  <c r="E69" i="1"/>
</calcChain>
</file>

<file path=xl/sharedStrings.xml><?xml version="1.0" encoding="utf-8"?>
<sst xmlns="http://schemas.openxmlformats.org/spreadsheetml/2006/main" count="83" uniqueCount="29">
  <si>
    <t>*DFS 6 – Educational research and DFS 9 – Greenland taxation have been combined with DFS 1.</t>
  </si>
  <si>
    <t>Relative payroll costs</t>
  </si>
  <si>
    <t>Profit/loss from ordinary operating activities for the year</t>
  </si>
  <si>
    <t>Financial items</t>
  </si>
  <si>
    <t>Other operating costs</t>
  </si>
  <si>
    <t>Salary</t>
  </si>
  <si>
    <t>Costs</t>
  </si>
  <si>
    <t>Internal contributions</t>
  </si>
  <si>
    <t>Sales/other operating income</t>
  </si>
  <si>
    <t>External funding</t>
  </si>
  <si>
    <t>Finance Act grants</t>
  </si>
  <si>
    <t>Income</t>
  </si>
  <si>
    <t>AU, total</t>
  </si>
  <si>
    <t>Profit/loss for the year</t>
  </si>
  <si>
    <t>0</t>
  </si>
  <si>
    <t>DFS 5 – Other grant-financed activities</t>
  </si>
  <si>
    <t>Total</t>
  </si>
  <si>
    <t>Shared services</t>
  </si>
  <si>
    <t>Aarhus BSS</t>
  </si>
  <si>
    <t>Health</t>
  </si>
  <si>
    <t>Science and Technology</t>
  </si>
  <si>
    <t>Faculty of Arts</t>
  </si>
  <si>
    <t>1000 EUR</t>
  </si>
  <si>
    <t>Continues on next page</t>
  </si>
  <si>
    <t>DFS 4 – Grant-financed research</t>
  </si>
  <si>
    <t>DFS 3 – Forensic medicine</t>
  </si>
  <si>
    <t>DFS 2 – Income-generating activities</t>
  </si>
  <si>
    <t>DFS 1 – Ordinary activities*</t>
  </si>
  <si>
    <t>G1. Income statement for 2018 by faculty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</si>
</sst>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#,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1D3E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3" fontId="0" fillId="0" borderId="0" xfId="0" applyNumberFormat="1"/>
    <xf numFmtId="3" fontId="0" fillId="0" borderId="0" xfId="1" applyNumberFormat="1" applyFont="1"/>
    <xf numFmtId="3" fontId="4" fillId="0" borderId="0" xfId="1" applyNumberFormat="1" applyFont="1"/>
    <xf numFmtId="3" fontId="5" fillId="0" borderId="0" xfId="0" applyNumberFormat="1" applyFont="1"/>
    <xf numFmtId="3" fontId="0" fillId="0" borderId="1" xfId="1" applyNumberFormat="1" applyFont="1" applyBorder="1"/>
    <xf numFmtId="3" fontId="0" fillId="0" borderId="1" xfId="2" applyNumberFormat="1" applyFont="1" applyBorder="1"/>
    <xf numFmtId="3" fontId="0" fillId="0" borderId="1" xfId="0" applyNumberFormat="1" applyBorder="1"/>
    <xf numFmtId="9" fontId="3" fillId="2" borderId="2" xfId="2" applyFont="1" applyFill="1" applyBorder="1"/>
    <xf numFmtId="3" fontId="3" fillId="2" borderId="2" xfId="0" applyNumberFormat="1" applyFont="1" applyFill="1" applyBorder="1"/>
    <xf numFmtId="165" fontId="3" fillId="3" borderId="3" xfId="1" applyNumberFormat="1" applyFont="1" applyFill="1" applyBorder="1"/>
    <xf numFmtId="3" fontId="3" fillId="3" borderId="3" xfId="0" applyNumberFormat="1" applyFont="1" applyFill="1" applyBorder="1"/>
    <xf numFmtId="165" fontId="3" fillId="4" borderId="3" xfId="1" applyNumberFormat="1" applyFont="1" applyFill="1" applyBorder="1"/>
    <xf numFmtId="3" fontId="3" fillId="4" borderId="3" xfId="0" applyNumberFormat="1" applyFont="1" applyFill="1" applyBorder="1" applyAlignment="1">
      <alignment horizontal="left"/>
    </xf>
    <xf numFmtId="165" fontId="0" fillId="0" borderId="3" xfId="1" applyNumberFormat="1" applyFont="1" applyBorder="1"/>
    <xf numFmtId="3" fontId="0" fillId="0" borderId="3" xfId="0" applyNumberFormat="1" applyBorder="1" applyAlignment="1">
      <alignment horizontal="left" indent="1"/>
    </xf>
    <xf numFmtId="3" fontId="3" fillId="0" borderId="0" xfId="0" applyNumberFormat="1" applyFont="1"/>
    <xf numFmtId="3" fontId="3" fillId="0" borderId="0" xfId="1" applyNumberFormat="1" applyFont="1"/>
    <xf numFmtId="3" fontId="3" fillId="2" borderId="4" xfId="0" applyNumberFormat="1" applyFont="1" applyFill="1" applyBorder="1"/>
    <xf numFmtId="3" fontId="3" fillId="2" borderId="5" xfId="0" applyNumberFormat="1" applyFont="1" applyFill="1" applyBorder="1"/>
    <xf numFmtId="3" fontId="3" fillId="2" borderId="6" xfId="0" applyNumberFormat="1" applyFont="1" applyFill="1" applyBorder="1"/>
    <xf numFmtId="49" fontId="3" fillId="3" borderId="3" xfId="1" applyNumberFormat="1" applyFont="1" applyFill="1" applyBorder="1" applyAlignment="1">
      <alignment horizontal="right"/>
    </xf>
    <xf numFmtId="49" fontId="3" fillId="4" borderId="3" xfId="1" applyNumberFormat="1" applyFont="1" applyFill="1" applyBorder="1" applyAlignment="1">
      <alignment horizontal="right"/>
    </xf>
    <xf numFmtId="165" fontId="0" fillId="2" borderId="3" xfId="1" applyNumberFormat="1" applyFont="1" applyFill="1" applyBorder="1"/>
    <xf numFmtId="3" fontId="3" fillId="2" borderId="3" xfId="0" applyNumberFormat="1" applyFont="1" applyFill="1" applyBorder="1"/>
    <xf numFmtId="3" fontId="2" fillId="5" borderId="4" xfId="1" applyNumberFormat="1" applyFont="1" applyFill="1" applyBorder="1" applyAlignment="1">
      <alignment horizontal="right" vertical="center" wrapText="1"/>
    </xf>
    <xf numFmtId="3" fontId="2" fillId="5" borderId="7" xfId="1" applyNumberFormat="1" applyFont="1" applyFill="1" applyBorder="1" applyAlignment="1">
      <alignment horizontal="center" vertical="center" wrapText="1"/>
    </xf>
    <xf numFmtId="3" fontId="2" fillId="5" borderId="8" xfId="0" applyNumberFormat="1" applyFont="1" applyFill="1" applyBorder="1" applyAlignment="1">
      <alignment vertical="center"/>
    </xf>
    <xf numFmtId="3" fontId="4" fillId="0" borderId="1" xfId="1" applyNumberFormat="1" applyFont="1" applyBorder="1" applyAlignment="1">
      <alignment horizontal="right"/>
    </xf>
    <xf numFmtId="165" fontId="3" fillId="3" borderId="3" xfId="3" applyNumberFormat="1" applyFont="1" applyFill="1" applyBorder="1"/>
    <xf numFmtId="49" fontId="3" fillId="3" borderId="3" xfId="3" applyNumberFormat="1" applyFont="1" applyFill="1" applyBorder="1" applyAlignment="1">
      <alignment horizontal="right"/>
    </xf>
    <xf numFmtId="165" fontId="3" fillId="4" borderId="3" xfId="3" applyNumberFormat="1" applyFont="1" applyFill="1" applyBorder="1"/>
    <xf numFmtId="165" fontId="0" fillId="0" borderId="3" xfId="3" applyNumberFormat="1" applyFont="1" applyBorder="1"/>
    <xf numFmtId="165" fontId="0" fillId="4" borderId="3" xfId="3" applyNumberFormat="1" applyFont="1" applyFill="1" applyBorder="1"/>
    <xf numFmtId="165" fontId="1" fillId="4" borderId="3" xfId="3" applyNumberFormat="1" applyFont="1" applyFill="1" applyBorder="1"/>
    <xf numFmtId="3" fontId="6" fillId="0" borderId="0" xfId="0" applyNumberFormat="1" applyFont="1"/>
  </cellXfs>
  <cellStyles count="4">
    <cellStyle name="Komma" xfId="1" builtinId="3"/>
    <cellStyle name="Komma 2" xf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159772\AppData\Local\Microsoft\Windows\INetCache\Content.Outlook\P9R0EZTM\190814%20g1%20og%20g2%20ny%20konto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EUR kurs"/>
    </sheetNames>
    <sheetDataSet>
      <sheetData sheetId="0">
        <row r="5">
          <cell r="B5">
            <v>827041053.11999977</v>
          </cell>
          <cell r="C5">
            <v>1563662281.9000003</v>
          </cell>
          <cell r="D5">
            <v>891198518.73999989</v>
          </cell>
          <cell r="E5">
            <v>858478529.65999997</v>
          </cell>
          <cell r="F5">
            <v>22409850.980000008</v>
          </cell>
        </row>
        <row r="6">
          <cell r="C6">
            <v>58961.09</v>
          </cell>
        </row>
        <row r="7">
          <cell r="B7">
            <v>45675134.669999987</v>
          </cell>
          <cell r="C7">
            <v>90001300.310000047</v>
          </cell>
          <cell r="D7">
            <v>74679298.950000018</v>
          </cell>
          <cell r="E7">
            <v>58432739.660000004</v>
          </cell>
          <cell r="F7">
            <v>34230304.239999995</v>
          </cell>
        </row>
        <row r="8">
          <cell r="B8">
            <v>-152829342.88</v>
          </cell>
          <cell r="C8">
            <v>-302613813.96000004</v>
          </cell>
          <cell r="D8">
            <v>-154627988.64000002</v>
          </cell>
          <cell r="E8">
            <v>-163699226.91999999</v>
          </cell>
          <cell r="F8">
            <v>774264100.4000001</v>
          </cell>
        </row>
        <row r="10">
          <cell r="B10">
            <v>-566636729.65999997</v>
          </cell>
          <cell r="C10">
            <v>-975422123.51999986</v>
          </cell>
          <cell r="D10">
            <v>-567291073.18000007</v>
          </cell>
          <cell r="E10">
            <v>-629824942.42000008</v>
          </cell>
          <cell r="F10">
            <v>-379646172.41000003</v>
          </cell>
        </row>
        <row r="11">
          <cell r="B11">
            <v>-148255715.23000002</v>
          </cell>
          <cell r="C11">
            <v>-355115527.51000011</v>
          </cell>
          <cell r="D11">
            <v>-255763088.20000005</v>
          </cell>
          <cell r="E11">
            <v>-138267517.13000003</v>
          </cell>
          <cell r="F11">
            <v>-469394954.04999983</v>
          </cell>
        </row>
        <row r="12">
          <cell r="B12">
            <v>-55900.579999999944</v>
          </cell>
          <cell r="C12">
            <v>-4317865.6299999123</v>
          </cell>
          <cell r="D12">
            <v>-28420.490000000067</v>
          </cell>
          <cell r="E12">
            <v>-139023.50999999978</v>
          </cell>
          <cell r="F12">
            <v>11482187.519999864</v>
          </cell>
        </row>
        <row r="16">
          <cell r="B16">
            <v>12460948.929999998</v>
          </cell>
          <cell r="C16">
            <v>62662703.370000005</v>
          </cell>
          <cell r="D16">
            <v>10553402.960000001</v>
          </cell>
          <cell r="E16">
            <v>14556287.370000001</v>
          </cell>
          <cell r="F16">
            <v>31240659.770000003</v>
          </cell>
        </row>
        <row r="18">
          <cell r="B18">
            <v>-3607755.88</v>
          </cell>
          <cell r="C18">
            <v>-24087399.300000001</v>
          </cell>
          <cell r="D18">
            <v>-3082418.83</v>
          </cell>
          <cell r="E18">
            <v>-3532623.3</v>
          </cell>
          <cell r="F18">
            <v>-13388789.800000001</v>
          </cell>
        </row>
        <row r="19">
          <cell r="B19">
            <v>-6919440.8600000003</v>
          </cell>
          <cell r="C19">
            <v>-40796075.440000005</v>
          </cell>
          <cell r="D19">
            <v>-5263757.8500000006</v>
          </cell>
          <cell r="E19">
            <v>-8718254.6499999985</v>
          </cell>
          <cell r="F19">
            <v>-13813986.76</v>
          </cell>
        </row>
        <row r="20">
          <cell r="B20">
            <v>-463.8</v>
          </cell>
          <cell r="C20">
            <v>-12106.960000000001</v>
          </cell>
          <cell r="D20">
            <v>-3477.71</v>
          </cell>
          <cell r="E20">
            <v>-9053.8300000000036</v>
          </cell>
          <cell r="F20">
            <v>-9.73</v>
          </cell>
        </row>
        <row r="24">
          <cell r="D24">
            <v>47671657.439999998</v>
          </cell>
        </row>
        <row r="25">
          <cell r="D25">
            <v>-493728</v>
          </cell>
        </row>
        <row r="27">
          <cell r="D27">
            <v>-23016398.43</v>
          </cell>
        </row>
        <row r="28">
          <cell r="D28">
            <v>-22544436.970000006</v>
          </cell>
        </row>
        <row r="29">
          <cell r="D29">
            <v>-246.75</v>
          </cell>
        </row>
        <row r="33">
          <cell r="B33">
            <v>206853283.51999998</v>
          </cell>
          <cell r="C33">
            <v>1049765732.2900008</v>
          </cell>
          <cell r="D33">
            <v>358635186.13999993</v>
          </cell>
          <cell r="E33">
            <v>169464698.42000002</v>
          </cell>
          <cell r="F33">
            <v>23914090.590000004</v>
          </cell>
        </row>
        <row r="34">
          <cell r="B34">
            <v>685974.3</v>
          </cell>
          <cell r="C34">
            <v>2337747.19</v>
          </cell>
          <cell r="D34">
            <v>1424685.4999999998</v>
          </cell>
          <cell r="E34">
            <v>346198.26</v>
          </cell>
          <cell r="F34">
            <v>18671.170000000002</v>
          </cell>
        </row>
        <row r="36">
          <cell r="B36">
            <v>-122622604.39</v>
          </cell>
          <cell r="C36">
            <v>-572813487.20000005</v>
          </cell>
          <cell r="D36">
            <v>-183137855.75</v>
          </cell>
          <cell r="E36">
            <v>-110192862.92999999</v>
          </cell>
          <cell r="F36">
            <v>-17819010.550000001</v>
          </cell>
        </row>
        <row r="37">
          <cell r="B37">
            <v>-84925281.520000026</v>
          </cell>
          <cell r="C37">
            <v>-479211408.15000004</v>
          </cell>
          <cell r="D37">
            <v>-176895117.53999996</v>
          </cell>
          <cell r="E37">
            <v>-59628822.580000028</v>
          </cell>
          <cell r="F37">
            <v>-6113809.7500000009</v>
          </cell>
        </row>
        <row r="38">
          <cell r="B38">
            <v>8004.5099999999966</v>
          </cell>
          <cell r="C38">
            <v>-41156.46</v>
          </cell>
          <cell r="D38">
            <v>-26263.989999999998</v>
          </cell>
          <cell r="E38">
            <v>10874.460000000001</v>
          </cell>
          <cell r="F38">
            <v>58.530000000000058</v>
          </cell>
        </row>
      </sheetData>
      <sheetData sheetId="1">
        <row r="1">
          <cell r="B1">
            <v>7.4672999999999998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view="pageLayout" zoomScaleNormal="100" workbookViewId="0"/>
  </sheetViews>
  <sheetFormatPr defaultColWidth="8.7109375" defaultRowHeight="15" x14ac:dyDescent="0.25"/>
  <cols>
    <col min="1" max="1" width="32.7109375" style="1" customWidth="1"/>
    <col min="2" max="7" width="11" style="2" customWidth="1"/>
    <col min="8" max="8" width="16.7109375" style="1" customWidth="1"/>
    <col min="9" max="9" width="15.28515625" style="1" customWidth="1"/>
    <col min="10" max="16384" width="8.7109375" style="1"/>
  </cols>
  <sheetData>
    <row r="1" spans="1:7" s="16" customFormat="1" ht="15" customHeight="1" x14ac:dyDescent="0.3">
      <c r="A1" s="35" t="s">
        <v>28</v>
      </c>
      <c r="B1" s="17"/>
      <c r="C1" s="17"/>
      <c r="D1" s="17"/>
      <c r="E1" s="17"/>
      <c r="F1" s="17"/>
      <c r="G1" s="17"/>
    </row>
    <row r="2" spans="1:7" ht="60" x14ac:dyDescent="0.25">
      <c r="A2" s="27" t="s">
        <v>22</v>
      </c>
      <c r="B2" s="26" t="s">
        <v>21</v>
      </c>
      <c r="C2" s="26" t="s">
        <v>20</v>
      </c>
      <c r="D2" s="26" t="s">
        <v>19</v>
      </c>
      <c r="E2" s="26" t="s">
        <v>18</v>
      </c>
      <c r="F2" s="26" t="s">
        <v>17</v>
      </c>
      <c r="G2" s="25" t="s">
        <v>16</v>
      </c>
    </row>
    <row r="3" spans="1:7" x14ac:dyDescent="0.25">
      <c r="A3" s="20" t="s">
        <v>27</v>
      </c>
      <c r="B3" s="19"/>
      <c r="C3" s="19"/>
      <c r="D3" s="19"/>
      <c r="E3" s="19"/>
      <c r="F3" s="19"/>
      <c r="G3" s="18"/>
    </row>
    <row r="4" spans="1:7" x14ac:dyDescent="0.25">
      <c r="A4" s="13" t="s">
        <v>11</v>
      </c>
      <c r="B4" s="31">
        <f>B5+B7+B6+B8</f>
        <v>96405239.498881757</v>
      </c>
      <c r="C4" s="31">
        <f>C5+C7+C6+C8</f>
        <v>180936714.6545606</v>
      </c>
      <c r="D4" s="31">
        <f>D5+D7+D6+D8</f>
        <v>108640315.64956541</v>
      </c>
      <c r="E4" s="31">
        <f>E5+E7+E6+E8</f>
        <v>100868057.04873246</v>
      </c>
      <c r="F4" s="31">
        <f>F5+F7+F6+F8</f>
        <v>111272381.66673364</v>
      </c>
      <c r="G4" s="31">
        <f>G5+G7+G6+G8</f>
        <v>598122708.51847374</v>
      </c>
    </row>
    <row r="5" spans="1:7" x14ac:dyDescent="0.25">
      <c r="A5" s="15" t="s">
        <v>10</v>
      </c>
      <c r="B5" s="32">
        <f>[1]g1!B5/'[1]EUR kurs'!$B$1</f>
        <v>110755032.35707682</v>
      </c>
      <c r="C5" s="32">
        <f>[1]g1!C5/'[1]EUR kurs'!$B$1</f>
        <v>209401293.89471433</v>
      </c>
      <c r="D5" s="32">
        <f>[1]g1!D5/'[1]EUR kurs'!$B$1</f>
        <v>119346821.30622847</v>
      </c>
      <c r="E5" s="32">
        <f>[1]g1!E5/'[1]EUR kurs'!$B$1</f>
        <v>114965051.57955351</v>
      </c>
      <c r="F5" s="32">
        <f>[1]g1!F5/'[1]EUR kurs'!$B$1</f>
        <v>3001064.7730772849</v>
      </c>
      <c r="G5" s="32">
        <f>SUM(B5:F5)</f>
        <v>557469263.91065037</v>
      </c>
    </row>
    <row r="6" spans="1:7" x14ac:dyDescent="0.25">
      <c r="A6" s="15" t="s">
        <v>9</v>
      </c>
      <c r="B6" s="32">
        <f>[1]g1!B6/'[1]EUR kurs'!$B$1</f>
        <v>0</v>
      </c>
      <c r="C6" s="32">
        <f>[1]g1!C6/'[1]EUR kurs'!$B$1</f>
        <v>7895.9048116454405</v>
      </c>
      <c r="D6" s="32">
        <f>[1]g1!D6/'[1]EUR kurs'!$B$1</f>
        <v>0</v>
      </c>
      <c r="E6" s="32">
        <f>[1]g1!E6/'[1]EUR kurs'!$B$1</f>
        <v>0</v>
      </c>
      <c r="F6" s="32">
        <f>[1]g1!F6/'[1]EUR kurs'!$B$1</f>
        <v>0</v>
      </c>
      <c r="G6" s="32">
        <f>SUM(B6:F6)</f>
        <v>7895.9048116454405</v>
      </c>
    </row>
    <row r="7" spans="1:7" x14ac:dyDescent="0.25">
      <c r="A7" s="15" t="s">
        <v>8</v>
      </c>
      <c r="B7" s="32">
        <f>[1]g1!B7/'[1]EUR kurs'!$B$1</f>
        <v>6116686.7100558421</v>
      </c>
      <c r="C7" s="32">
        <f>[1]g1!C7/'[1]EUR kurs'!$B$1</f>
        <v>12052723.248028075</v>
      </c>
      <c r="D7" s="32">
        <f>[1]g1!D7/'[1]EUR kurs'!$B$1</f>
        <v>10000843.537824919</v>
      </c>
      <c r="E7" s="32">
        <f>[1]g1!E7/'[1]EUR kurs'!$B$1</f>
        <v>7825149.606952982</v>
      </c>
      <c r="F7" s="32">
        <f>[1]g1!F7/'[1]EUR kurs'!$B$1</f>
        <v>4584026.9227163764</v>
      </c>
      <c r="G7" s="32">
        <f>SUM(B7:F7)</f>
        <v>40579430.025578193</v>
      </c>
    </row>
    <row r="8" spans="1:7" x14ac:dyDescent="0.25">
      <c r="A8" s="15" t="s">
        <v>7</v>
      </c>
      <c r="B8" s="32">
        <f>[1]g1!B8/'[1]EUR kurs'!$B$1</f>
        <v>-20466479.568250906</v>
      </c>
      <c r="C8" s="32">
        <f>[1]g1!C8/'[1]EUR kurs'!$B$1</f>
        <v>-40525198.392993458</v>
      </c>
      <c r="D8" s="32">
        <f>[1]g1!D8/'[1]EUR kurs'!$B$1</f>
        <v>-20707349.19448797</v>
      </c>
      <c r="E8" s="32">
        <f>[1]g1!E8/'[1]EUR kurs'!$B$1</f>
        <v>-21922144.137774028</v>
      </c>
      <c r="F8" s="32">
        <f>[1]g1!F8/'[1]EUR kurs'!$B$1</f>
        <v>103687289.97093998</v>
      </c>
      <c r="G8" s="32">
        <f>SUM(B8:F8)</f>
        <v>66118.677433624864</v>
      </c>
    </row>
    <row r="9" spans="1:7" x14ac:dyDescent="0.25">
      <c r="A9" s="13" t="s">
        <v>6</v>
      </c>
      <c r="B9" s="31">
        <f>SUM(B10:B11)</f>
        <v>-95736403.370696247</v>
      </c>
      <c r="C9" s="31">
        <f>SUM(C10:C11)</f>
        <v>-178181893.19164893</v>
      </c>
      <c r="D9" s="31">
        <f>SUM(D10:D11)</f>
        <v>-110221118.92919798</v>
      </c>
      <c r="E9" s="31">
        <f>SUM(E10:E11)</f>
        <v>-102860801.03250171</v>
      </c>
      <c r="F9" s="31">
        <f>SUM(F10:F11)</f>
        <v>-113701220.85090995</v>
      </c>
      <c r="G9" s="31">
        <f>SUM(B9:F9)</f>
        <v>-600701437.3749547</v>
      </c>
    </row>
    <row r="10" spans="1:7" x14ac:dyDescent="0.25">
      <c r="A10" s="15" t="s">
        <v>5</v>
      </c>
      <c r="B10" s="32">
        <f>[1]g1!B10/'[1]EUR kurs'!$B$1</f>
        <v>-75882411.267794251</v>
      </c>
      <c r="C10" s="32">
        <f>[1]g1!C10/'[1]EUR kurs'!$B$1</f>
        <v>-130625811.67490256</v>
      </c>
      <c r="D10" s="32">
        <f>[1]g1!D10/'[1]EUR kurs'!$B$1</f>
        <v>-75970039.127931118</v>
      </c>
      <c r="E10" s="32">
        <f>[1]g1!E10/'[1]EUR kurs'!$B$1</f>
        <v>-84344400.57584402</v>
      </c>
      <c r="F10" s="32">
        <f>[1]g1!F10/'[1]EUR kurs'!$B$1</f>
        <v>-50841157.09962102</v>
      </c>
      <c r="G10" s="32">
        <f>SUM(B10:F10)</f>
        <v>-417663819.74609298</v>
      </c>
    </row>
    <row r="11" spans="1:7" x14ac:dyDescent="0.25">
      <c r="A11" s="15" t="s">
        <v>4</v>
      </c>
      <c r="B11" s="32">
        <f>[1]g1!B11/'[1]EUR kurs'!$B$1</f>
        <v>-19853992.102901988</v>
      </c>
      <c r="C11" s="32">
        <f>[1]g1!C11/'[1]EUR kurs'!$B$1</f>
        <v>-47556081.516746365</v>
      </c>
      <c r="D11" s="32">
        <f>[1]g1!D11/'[1]EUR kurs'!$B$1</f>
        <v>-34251079.801266864</v>
      </c>
      <c r="E11" s="32">
        <f>[1]g1!E11/'[1]EUR kurs'!$B$1</f>
        <v>-18516400.456657697</v>
      </c>
      <c r="F11" s="32">
        <f>[1]g1!F11/'[1]EUR kurs'!$B$1</f>
        <v>-62860063.751288936</v>
      </c>
      <c r="G11" s="32">
        <f>SUM(B11:F11)</f>
        <v>-183037617.62886184</v>
      </c>
    </row>
    <row r="12" spans="1:7" x14ac:dyDescent="0.25">
      <c r="A12" s="13" t="s">
        <v>3</v>
      </c>
      <c r="B12" s="31">
        <f>[1]g1!B12/'[1]EUR kurs'!$B$1</f>
        <v>-7486.0498439864405</v>
      </c>
      <c r="C12" s="31">
        <f>[1]g1!C12/'[1]EUR kurs'!$B$1</f>
        <v>-578236.52859800903</v>
      </c>
      <c r="D12" s="31">
        <f>[1]g1!D12/'[1]EUR kurs'!$B$1</f>
        <v>-3805.9927952539829</v>
      </c>
      <c r="E12" s="31">
        <f>[1]g1!E12/'[1]EUR kurs'!$B$1</f>
        <v>-18617.640914386695</v>
      </c>
      <c r="F12" s="31">
        <f>[1]g1!F12/'[1]EUR kurs'!$B$1</f>
        <v>1537662.5446948514</v>
      </c>
      <c r="G12" s="31">
        <f>SUM(B12:F12)</f>
        <v>929516.33254321525</v>
      </c>
    </row>
    <row r="13" spans="1:7" s="16" customFormat="1" x14ac:dyDescent="0.25">
      <c r="A13" s="11" t="s">
        <v>13</v>
      </c>
      <c r="B13" s="29">
        <f>B4+B9+B12</f>
        <v>661350.07834152423</v>
      </c>
      <c r="C13" s="29">
        <f>C4+C9+C12</f>
        <v>2176584.9343136563</v>
      </c>
      <c r="D13" s="29">
        <f>D4+D9+D12</f>
        <v>-1584609.2724278222</v>
      </c>
      <c r="E13" s="29">
        <f>E4+E9+E12</f>
        <v>-2011361.6246836395</v>
      </c>
      <c r="F13" s="29">
        <f>F4+F9+F12</f>
        <v>-891176.63948145951</v>
      </c>
      <c r="G13" s="29">
        <f>SUM(B13:F13)</f>
        <v>-1649212.5239377408</v>
      </c>
    </row>
    <row r="14" spans="1:7" x14ac:dyDescent="0.25">
      <c r="A14" s="20" t="s">
        <v>26</v>
      </c>
      <c r="B14" s="19"/>
      <c r="C14" s="19"/>
      <c r="D14" s="19"/>
      <c r="E14" s="19"/>
      <c r="F14" s="19"/>
      <c r="G14" s="18"/>
    </row>
    <row r="15" spans="1:7" x14ac:dyDescent="0.25">
      <c r="A15" s="13" t="s">
        <v>11</v>
      </c>
      <c r="B15" s="31">
        <f>B16</f>
        <v>1668735.5443065094</v>
      </c>
      <c r="C15" s="31">
        <f>C16</f>
        <v>8391614.5554618146</v>
      </c>
      <c r="D15" s="31">
        <f>D16</f>
        <v>1413282.3055187284</v>
      </c>
      <c r="E15" s="31">
        <f>E16</f>
        <v>1949337.4271825159</v>
      </c>
      <c r="F15" s="31">
        <f>F16</f>
        <v>4183662.069288766</v>
      </c>
      <c r="G15" s="31">
        <f>SUM(B15:F15)</f>
        <v>17606631.901758336</v>
      </c>
    </row>
    <row r="16" spans="1:7" x14ac:dyDescent="0.25">
      <c r="A16" s="15" t="s">
        <v>8</v>
      </c>
      <c r="B16" s="32">
        <f>[1]g1!B16/'[1]EUR kurs'!$B$1</f>
        <v>1668735.5443065094</v>
      </c>
      <c r="C16" s="32">
        <f>[1]g1!C16/'[1]EUR kurs'!$B$1</f>
        <v>8391614.5554618146</v>
      </c>
      <c r="D16" s="32">
        <f>[1]g1!D16/'[1]EUR kurs'!$B$1</f>
        <v>1413282.3055187284</v>
      </c>
      <c r="E16" s="32">
        <f>[1]g1!E16/'[1]EUR kurs'!$B$1</f>
        <v>1949337.4271825159</v>
      </c>
      <c r="F16" s="32">
        <f>[1]g1!F16/'[1]EUR kurs'!$B$1</f>
        <v>4183662.069288766</v>
      </c>
      <c r="G16" s="32">
        <f>SUM(B16:F16)</f>
        <v>17606631.901758336</v>
      </c>
    </row>
    <row r="17" spans="1:7" x14ac:dyDescent="0.25">
      <c r="A17" s="13" t="s">
        <v>6</v>
      </c>
      <c r="B17" s="31">
        <f>SUM(B18:B19)</f>
        <v>-1409772.8415893295</v>
      </c>
      <c r="C17" s="31">
        <f>SUM(C18:C19)</f>
        <v>-8689014.0666639898</v>
      </c>
      <c r="D17" s="31">
        <f>SUM(D18:D19)</f>
        <v>-1117696.7150107804</v>
      </c>
      <c r="E17" s="31">
        <f>SUM(E18:E19)</f>
        <v>-1640603.4242631204</v>
      </c>
      <c r="F17" s="31">
        <f>SUM(F18:F19)</f>
        <v>-3642920.0058923578</v>
      </c>
      <c r="G17" s="31">
        <f>SUM(B17:F17)</f>
        <v>-16500007.053419579</v>
      </c>
    </row>
    <row r="18" spans="1:7" x14ac:dyDescent="0.25">
      <c r="A18" s="15" t="s">
        <v>5</v>
      </c>
      <c r="B18" s="32">
        <f>[1]g1!B18/'[1]EUR kurs'!$B$1</f>
        <v>-483140.61039465404</v>
      </c>
      <c r="C18" s="32">
        <f>[1]g1!C18/'[1]EUR kurs'!$B$1</f>
        <v>-3225717.3677232736</v>
      </c>
      <c r="D18" s="32">
        <f>[1]g1!D18/'[1]EUR kurs'!$B$1</f>
        <v>-412788.93709908536</v>
      </c>
      <c r="E18" s="32">
        <f>[1]g1!E18/'[1]EUR kurs'!$B$1</f>
        <v>-473079.06472218875</v>
      </c>
      <c r="F18" s="32">
        <f>[1]g1!F18/'[1]EUR kurs'!$B$1</f>
        <v>-1792989.4071485009</v>
      </c>
      <c r="G18" s="32">
        <f>SUM(B18:F18)</f>
        <v>-6387715.3870877028</v>
      </c>
    </row>
    <row r="19" spans="1:7" x14ac:dyDescent="0.25">
      <c r="A19" s="15" t="s">
        <v>4</v>
      </c>
      <c r="B19" s="32">
        <f>[1]g1!B19/'[1]EUR kurs'!$B$1</f>
        <v>-926632.23119467555</v>
      </c>
      <c r="C19" s="32">
        <f>[1]g1!C19/'[1]EUR kurs'!$B$1</f>
        <v>-5463296.6989407158</v>
      </c>
      <c r="D19" s="32">
        <f>[1]g1!D19/'[1]EUR kurs'!$B$1</f>
        <v>-704907.77791169507</v>
      </c>
      <c r="E19" s="32">
        <f>[1]g1!E19/'[1]EUR kurs'!$B$1</f>
        <v>-1167524.3595409316</v>
      </c>
      <c r="F19" s="32">
        <f>[1]g1!F19/'[1]EUR kurs'!$B$1</f>
        <v>-1849930.5987438567</v>
      </c>
      <c r="G19" s="32">
        <f>SUM(B19:F19)</f>
        <v>-10112291.666331874</v>
      </c>
    </row>
    <row r="20" spans="1:7" x14ac:dyDescent="0.25">
      <c r="A20" s="13" t="s">
        <v>3</v>
      </c>
      <c r="B20" s="31">
        <f>[1]g1!B20/'[1]EUR kurs'!$B$1</f>
        <v>-62.110803101522642</v>
      </c>
      <c r="C20" s="31">
        <f>[1]g1!C20/'[1]EUR kurs'!$B$1</f>
        <v>-1621.3303335877763</v>
      </c>
      <c r="D20" s="31">
        <f>[1]g1!D20/'[1]EUR kurs'!$B$1</f>
        <v>-465.72522866364017</v>
      </c>
      <c r="E20" s="31">
        <f>[1]g1!E20/'[1]EUR kurs'!$B$1</f>
        <v>-1212.4636749561425</v>
      </c>
      <c r="F20" s="31">
        <f>[1]g1!F20/'[1]EUR kurs'!$B$1</f>
        <v>-1.3030144764506584</v>
      </c>
      <c r="G20" s="34">
        <f>SUM(B20:F20)</f>
        <v>-3362.9330547855325</v>
      </c>
    </row>
    <row r="21" spans="1:7" s="16" customFormat="1" x14ac:dyDescent="0.25">
      <c r="A21" s="11" t="s">
        <v>13</v>
      </c>
      <c r="B21" s="29">
        <f>B15+B17+B20</f>
        <v>258900.59191407837</v>
      </c>
      <c r="C21" s="29">
        <f>C15+C17+C20</f>
        <v>-299020.84153576294</v>
      </c>
      <c r="D21" s="29">
        <f>D15+D17+D20</f>
        <v>295119.86527928442</v>
      </c>
      <c r="E21" s="29">
        <f>E15+E17+E20</f>
        <v>307521.53924443934</v>
      </c>
      <c r="F21" s="29">
        <f>F15+F17+F20</f>
        <v>540740.76038193179</v>
      </c>
      <c r="G21" s="29">
        <f>SUM(B21:F21)</f>
        <v>1103261.915283971</v>
      </c>
    </row>
    <row r="22" spans="1:7" x14ac:dyDescent="0.25">
      <c r="A22" s="20" t="s">
        <v>25</v>
      </c>
      <c r="B22" s="19"/>
      <c r="C22" s="19"/>
      <c r="D22" s="19"/>
      <c r="E22" s="19"/>
      <c r="F22" s="19"/>
      <c r="G22" s="18"/>
    </row>
    <row r="23" spans="1:7" x14ac:dyDescent="0.25">
      <c r="A23" s="13" t="s">
        <v>11</v>
      </c>
      <c r="B23" s="12">
        <v>0</v>
      </c>
      <c r="C23" s="12">
        <v>0</v>
      </c>
      <c r="D23" s="31">
        <f>D24+D25</f>
        <v>6317936.7964324448</v>
      </c>
      <c r="E23" s="31"/>
      <c r="F23" s="31">
        <f>F24+F25</f>
        <v>0</v>
      </c>
      <c r="G23" s="31">
        <f>SUM(B23:F23)</f>
        <v>6317936.7964324448</v>
      </c>
    </row>
    <row r="24" spans="1:7" x14ac:dyDescent="0.25">
      <c r="A24" s="15" t="s">
        <v>8</v>
      </c>
      <c r="B24" s="14">
        <v>0</v>
      </c>
      <c r="C24" s="14">
        <v>0</v>
      </c>
      <c r="D24" s="32">
        <f>[1]g1!D24/'[1]EUR kurs'!$B$1</f>
        <v>6384055.4738660557</v>
      </c>
      <c r="E24" s="32">
        <f>[1]g1!E24/'[1]EUR kurs'!$B$1</f>
        <v>0</v>
      </c>
      <c r="F24" s="32">
        <f>[1]g1!F24/'[1]EUR kurs'!$B$1</f>
        <v>0</v>
      </c>
      <c r="G24" s="32">
        <f>SUM(B24:F24)</f>
        <v>6384055.4738660557</v>
      </c>
    </row>
    <row r="25" spans="1:7" x14ac:dyDescent="0.25">
      <c r="A25" s="15" t="s">
        <v>7</v>
      </c>
      <c r="B25" s="14">
        <v>0</v>
      </c>
      <c r="C25" s="14">
        <v>0</v>
      </c>
      <c r="D25" s="32">
        <f>[1]g1!D25/'[1]EUR kurs'!$B$1</f>
        <v>-66118.677433610545</v>
      </c>
      <c r="E25" s="32">
        <f>[1]g1!E25/'[1]EUR kurs'!$B$1</f>
        <v>0</v>
      </c>
      <c r="F25" s="32">
        <f>[1]g1!F25/'[1]EUR kurs'!$B$1</f>
        <v>0</v>
      </c>
      <c r="G25" s="32">
        <f>SUM(B25:F25)</f>
        <v>-66118.677433610545</v>
      </c>
    </row>
    <row r="26" spans="1:7" x14ac:dyDescent="0.25">
      <c r="A26" s="13" t="s">
        <v>6</v>
      </c>
      <c r="B26" s="12">
        <v>0</v>
      </c>
      <c r="C26" s="12">
        <v>0</v>
      </c>
      <c r="D26" s="31">
        <f>SUM(D27:D28)</f>
        <v>-6101380.0704404544</v>
      </c>
      <c r="E26" s="31"/>
      <c r="F26" s="31">
        <f>SUM(F27:F28)</f>
        <v>0</v>
      </c>
      <c r="G26" s="31">
        <f>SUM(B26:F26)</f>
        <v>-6101380.0704404544</v>
      </c>
    </row>
    <row r="27" spans="1:7" x14ac:dyDescent="0.25">
      <c r="A27" s="15" t="s">
        <v>5</v>
      </c>
      <c r="B27" s="14">
        <v>0</v>
      </c>
      <c r="C27" s="14">
        <v>0</v>
      </c>
      <c r="D27" s="32">
        <f>[1]g1!D27/'[1]EUR kurs'!$B$1</f>
        <v>-3082291.9167570607</v>
      </c>
      <c r="E27" s="32">
        <f>[1]g1!E27/'[1]EUR kurs'!$B$1</f>
        <v>0</v>
      </c>
      <c r="F27" s="32">
        <f>[1]g1!F27/'[1]EUR kurs'!$B$1</f>
        <v>0</v>
      </c>
      <c r="G27" s="32">
        <f>SUM(B27:F27)</f>
        <v>-3082291.9167570607</v>
      </c>
    </row>
    <row r="28" spans="1:7" x14ac:dyDescent="0.25">
      <c r="A28" s="15" t="s">
        <v>4</v>
      </c>
      <c r="B28" s="14">
        <v>0</v>
      </c>
      <c r="C28" s="14">
        <v>0</v>
      </c>
      <c r="D28" s="32">
        <f>[1]g1!D28/'[1]EUR kurs'!$B$1</f>
        <v>-3019088.1536833937</v>
      </c>
      <c r="E28" s="32">
        <f>[1]g1!E28/'[1]EUR kurs'!$B$1</f>
        <v>0</v>
      </c>
      <c r="F28" s="32">
        <f>[1]g1!F28/'[1]EUR kurs'!$B$1</f>
        <v>0</v>
      </c>
      <c r="G28" s="32">
        <f>SUM(B28:F28)</f>
        <v>-3019088.1536833937</v>
      </c>
    </row>
    <row r="29" spans="1:7" x14ac:dyDescent="0.25">
      <c r="A29" s="13" t="s">
        <v>3</v>
      </c>
      <c r="B29" s="12">
        <v>0</v>
      </c>
      <c r="C29" s="12">
        <v>0</v>
      </c>
      <c r="D29" s="31">
        <f>[1]g1!D29/'[1]EUR kurs'!$B$1</f>
        <v>-33.044072154594033</v>
      </c>
      <c r="E29" s="31">
        <f>[1]g1!E29/'[1]EUR kurs'!$B$1</f>
        <v>0</v>
      </c>
      <c r="F29" s="31">
        <f>[1]g1!F29/'[1]EUR kurs'!$B$1</f>
        <v>0</v>
      </c>
      <c r="G29" s="33">
        <f>SUM(B29:F29)</f>
        <v>-33.044072154594033</v>
      </c>
    </row>
    <row r="30" spans="1:7" s="16" customFormat="1" x14ac:dyDescent="0.25">
      <c r="A30" s="11" t="s">
        <v>13</v>
      </c>
      <c r="B30" s="10">
        <v>0</v>
      </c>
      <c r="C30" s="10">
        <v>0</v>
      </c>
      <c r="D30" s="29">
        <f>D23+D26+D29</f>
        <v>216523.68191983583</v>
      </c>
      <c r="E30" s="29"/>
      <c r="F30" s="29">
        <f>F23+F26+F29</f>
        <v>0</v>
      </c>
      <c r="G30" s="29">
        <f>SUM(B30:F30)</f>
        <v>216523.68191983583</v>
      </c>
    </row>
    <row r="31" spans="1:7" x14ac:dyDescent="0.25">
      <c r="A31" s="20" t="s">
        <v>24</v>
      </c>
      <c r="B31" s="19"/>
      <c r="C31" s="19"/>
      <c r="D31" s="19"/>
      <c r="E31" s="19"/>
      <c r="F31" s="19"/>
      <c r="G31" s="18"/>
    </row>
    <row r="32" spans="1:7" x14ac:dyDescent="0.25">
      <c r="A32" s="13" t="s">
        <v>11</v>
      </c>
      <c r="B32" s="31">
        <f>B33+B34</f>
        <v>27793078.866524715</v>
      </c>
      <c r="C32" s="31">
        <f>C33+C34</f>
        <v>140894765.10653126</v>
      </c>
      <c r="D32" s="31">
        <f>D33+D34</f>
        <v>48218214.299679928</v>
      </c>
      <c r="E32" s="31">
        <f>E33+E34</f>
        <v>22740601.915016137</v>
      </c>
      <c r="F32" s="31">
        <f>F33+F34</f>
        <v>3205008.7394372802</v>
      </c>
      <c r="G32" s="31">
        <f>SUM(B32:F32)</f>
        <v>242851668.92718935</v>
      </c>
    </row>
    <row r="33" spans="1:7" x14ac:dyDescent="0.25">
      <c r="A33" s="15" t="s">
        <v>9</v>
      </c>
      <c r="B33" s="32">
        <f>[1]g1!B33/'[1]EUR kurs'!$B$1</f>
        <v>27701215.100504868</v>
      </c>
      <c r="C33" s="32">
        <f>[1]g1!C33/'[1]EUR kurs'!$B$1</f>
        <v>140581700.5195989</v>
      </c>
      <c r="D33" s="32">
        <f>[1]g1!D33/'[1]EUR kurs'!$B$1</f>
        <v>48027424.389002711</v>
      </c>
      <c r="E33" s="32">
        <f>[1]g1!E33/'[1]EUR kurs'!$B$1</f>
        <v>22694240.009106372</v>
      </c>
      <c r="F33" s="32">
        <f>[1]g1!F33/'[1]EUR kurs'!$B$1</f>
        <v>3202508.3483990203</v>
      </c>
      <c r="G33" s="32">
        <f>SUM(B33:F33)</f>
        <v>242207088.36661187</v>
      </c>
    </row>
    <row r="34" spans="1:7" x14ac:dyDescent="0.25">
      <c r="A34" s="15" t="s">
        <v>8</v>
      </c>
      <c r="B34" s="32">
        <f>[1]g1!B34/'[1]EUR kurs'!$B$1</f>
        <v>91863.766019846546</v>
      </c>
      <c r="C34" s="32">
        <f>[1]g1!C34/'[1]EUR kurs'!$B$1</f>
        <v>313064.58693235839</v>
      </c>
      <c r="D34" s="32">
        <f>[1]g1!D34/'[1]EUR kurs'!$B$1</f>
        <v>190789.9106772193</v>
      </c>
      <c r="E34" s="32">
        <f>[1]g1!E34/'[1]EUR kurs'!$B$1</f>
        <v>46361.905909766581</v>
      </c>
      <c r="F34" s="32">
        <f>[1]g1!F34/'[1]EUR kurs'!$B$1</f>
        <v>2500.391038260148</v>
      </c>
      <c r="G34" s="32">
        <f>SUM(B34:F34)</f>
        <v>644580.56057745102</v>
      </c>
    </row>
    <row r="35" spans="1:7" x14ac:dyDescent="0.25">
      <c r="A35" s="13" t="s">
        <v>6</v>
      </c>
      <c r="B35" s="31">
        <f>SUM(B36:B37)</f>
        <v>-27794234.316285677</v>
      </c>
      <c r="C35" s="31">
        <f>SUM(C36:C37)</f>
        <v>-140884241.33890429</v>
      </c>
      <c r="D35" s="31">
        <f>SUM(D36:D37)</f>
        <v>-48214612.147630334</v>
      </c>
      <c r="E35" s="31">
        <f>SUM(E36:E37)</f>
        <v>-22742046.725054577</v>
      </c>
      <c r="F35" s="31">
        <f>SUM(F36:F37)</f>
        <v>-3205016.5789508927</v>
      </c>
      <c r="G35" s="31">
        <f>SUM(B35:F35)</f>
        <v>-242840151.10682577</v>
      </c>
    </row>
    <row r="36" spans="1:7" x14ac:dyDescent="0.25">
      <c r="A36" s="15" t="s">
        <v>5</v>
      </c>
      <c r="B36" s="32">
        <f>[1]g1!B36/'[1]EUR kurs'!$B$1</f>
        <v>-16421277.354599386</v>
      </c>
      <c r="C36" s="32">
        <f>[1]g1!C36/'[1]EUR kurs'!$B$1</f>
        <v>-76709585.419093922</v>
      </c>
      <c r="D36" s="32">
        <f>[1]g1!D36/'[1]EUR kurs'!$B$1</f>
        <v>-24525311.123163659</v>
      </c>
      <c r="E36" s="32">
        <f>[1]g1!E36/'[1]EUR kurs'!$B$1</f>
        <v>-14756721.027680688</v>
      </c>
      <c r="F36" s="32">
        <f>[1]g1!F36/'[1]EUR kurs'!$B$1</f>
        <v>-2386272.220213464</v>
      </c>
      <c r="G36" s="32">
        <f>SUM(B36:F36)</f>
        <v>-134799167.14475113</v>
      </c>
    </row>
    <row r="37" spans="1:7" x14ac:dyDescent="0.25">
      <c r="A37" s="15" t="s">
        <v>4</v>
      </c>
      <c r="B37" s="32">
        <f>[1]g1!B37/'[1]EUR kurs'!$B$1</f>
        <v>-11372956.961686289</v>
      </c>
      <c r="C37" s="32">
        <f>[1]g1!C37/'[1]EUR kurs'!$B$1</f>
        <v>-64174655.919810377</v>
      </c>
      <c r="D37" s="32">
        <f>[1]g1!D37/'[1]EUR kurs'!$B$1</f>
        <v>-23689301.024466671</v>
      </c>
      <c r="E37" s="32">
        <f>[1]g1!E37/'[1]EUR kurs'!$B$1</f>
        <v>-7985325.6973738875</v>
      </c>
      <c r="F37" s="32">
        <f>[1]g1!F37/'[1]EUR kurs'!$B$1</f>
        <v>-818744.35873742867</v>
      </c>
      <c r="G37" s="32">
        <f>SUM(B37:F37)</f>
        <v>-108040983.96207464</v>
      </c>
    </row>
    <row r="38" spans="1:7" x14ac:dyDescent="0.25">
      <c r="A38" s="13" t="s">
        <v>3</v>
      </c>
      <c r="B38" s="31">
        <f>[1]g1!B38/'[1]EUR kurs'!$B$1</f>
        <v>1071.9416656622871</v>
      </c>
      <c r="C38" s="31">
        <f>[1]g1!C38/'[1]EUR kurs'!$B$1</f>
        <v>-5511.5583946004581</v>
      </c>
      <c r="D38" s="31">
        <f>[1]g1!D38/'[1]EUR kurs'!$B$1</f>
        <v>-3517.200326757998</v>
      </c>
      <c r="E38" s="31">
        <f>[1]g1!E38/'[1]EUR kurs'!$B$1</f>
        <v>1456.2773693302802</v>
      </c>
      <c r="F38" s="31">
        <f>[1]g1!F38/'[1]EUR kurs'!$B$1</f>
        <v>7.8381744405608531</v>
      </c>
      <c r="G38" s="31">
        <f>SUM(B38:F38)</f>
        <v>-6492.7015119253274</v>
      </c>
    </row>
    <row r="39" spans="1:7" s="16" customFormat="1" x14ac:dyDescent="0.25">
      <c r="A39" s="11" t="s">
        <v>13</v>
      </c>
      <c r="B39" s="29">
        <f>B32+B35+B38</f>
        <v>-83.5080952999906</v>
      </c>
      <c r="C39" s="29">
        <f>C32+C35+C38</f>
        <v>5012.2092323705483</v>
      </c>
      <c r="D39" s="29">
        <f>D32+D35+D38</f>
        <v>84.951722835629425</v>
      </c>
      <c r="E39" s="30" t="s">
        <v>14</v>
      </c>
      <c r="F39" s="30" t="s">
        <v>14</v>
      </c>
      <c r="G39" s="29">
        <f>SUM(B39:F39)</f>
        <v>5013.6528599061876</v>
      </c>
    </row>
    <row r="40" spans="1:7" x14ac:dyDescent="0.25">
      <c r="F40" s="28" t="s">
        <v>23</v>
      </c>
      <c r="G40" s="28"/>
    </row>
    <row r="48" spans="1:7" s="16" customFormat="1" ht="60" x14ac:dyDescent="0.25">
      <c r="A48" s="27" t="s">
        <v>22</v>
      </c>
      <c r="B48" s="26" t="s">
        <v>21</v>
      </c>
      <c r="C48" s="26" t="s">
        <v>20</v>
      </c>
      <c r="D48" s="26" t="s">
        <v>19</v>
      </c>
      <c r="E48" s="26" t="s">
        <v>18</v>
      </c>
      <c r="F48" s="26" t="s">
        <v>17</v>
      </c>
      <c r="G48" s="25" t="s">
        <v>16</v>
      </c>
    </row>
    <row r="49" spans="1:8" x14ac:dyDescent="0.25">
      <c r="A49" s="24" t="s">
        <v>15</v>
      </c>
      <c r="B49" s="23"/>
      <c r="C49" s="23"/>
      <c r="D49" s="23"/>
      <c r="E49" s="23"/>
      <c r="F49" s="23"/>
      <c r="G49" s="23">
        <f>SUM(B49:F49)</f>
        <v>0</v>
      </c>
      <c r="H49" s="2"/>
    </row>
    <row r="50" spans="1:8" x14ac:dyDescent="0.25">
      <c r="A50" s="13" t="s">
        <v>11</v>
      </c>
      <c r="B50" s="12">
        <v>784110.68391520344</v>
      </c>
      <c r="C50" s="12">
        <v>3651755.5756431376</v>
      </c>
      <c r="D50" s="12">
        <v>856471.7367723271</v>
      </c>
      <c r="E50" s="12">
        <v>1175987.0743106613</v>
      </c>
      <c r="F50" s="12">
        <v>11898718.578334872</v>
      </c>
      <c r="G50" s="12">
        <v>18367043.648976199</v>
      </c>
    </row>
    <row r="51" spans="1:8" x14ac:dyDescent="0.25">
      <c r="A51" s="15" t="s">
        <v>9</v>
      </c>
      <c r="B51" s="14">
        <v>772836.71876046213</v>
      </c>
      <c r="C51" s="14">
        <v>3631668.1384168309</v>
      </c>
      <c r="D51" s="14">
        <v>833615.51430905389</v>
      </c>
      <c r="E51" s="14">
        <v>1147702.1989206274</v>
      </c>
      <c r="F51" s="14">
        <v>11819818.560925635</v>
      </c>
      <c r="G51" s="14">
        <v>18205641.13133261</v>
      </c>
    </row>
    <row r="52" spans="1:8" x14ac:dyDescent="0.25">
      <c r="A52" s="15" t="s">
        <v>8</v>
      </c>
      <c r="B52" s="14">
        <v>11273.96515474134</v>
      </c>
      <c r="C52" s="14">
        <v>20087.437226306698</v>
      </c>
      <c r="D52" s="14">
        <v>22856.222463273207</v>
      </c>
      <c r="E52" s="14">
        <v>28284.875390033882</v>
      </c>
      <c r="F52" s="14">
        <v>78900.017409237611</v>
      </c>
      <c r="G52" s="14">
        <v>161402.51764359273</v>
      </c>
    </row>
    <row r="53" spans="1:8" x14ac:dyDescent="0.25">
      <c r="A53" s="13" t="s">
        <v>6</v>
      </c>
      <c r="B53" s="12">
        <v>-784070.32394573675</v>
      </c>
      <c r="C53" s="12">
        <v>-3651371.2653837409</v>
      </c>
      <c r="D53" s="12">
        <v>-856284.32231194689</v>
      </c>
      <c r="E53" s="12">
        <v>-1175566.9599453618</v>
      </c>
      <c r="F53" s="12">
        <v>-11898605.412933726</v>
      </c>
      <c r="G53" s="12">
        <v>-18365898.284520514</v>
      </c>
    </row>
    <row r="54" spans="1:8" x14ac:dyDescent="0.25">
      <c r="A54" s="15" t="s">
        <v>5</v>
      </c>
      <c r="B54" s="14">
        <v>-394542.73967833089</v>
      </c>
      <c r="C54" s="14">
        <v>-1552542.6941464788</v>
      </c>
      <c r="D54" s="14">
        <v>-617973.72946044768</v>
      </c>
      <c r="E54" s="14">
        <v>-462795.21513800166</v>
      </c>
      <c r="F54" s="14">
        <v>-2495895.4253880247</v>
      </c>
      <c r="G54" s="14">
        <v>-5523749.8038112838</v>
      </c>
    </row>
    <row r="55" spans="1:8" x14ac:dyDescent="0.25">
      <c r="A55" s="15" t="s">
        <v>4</v>
      </c>
      <c r="B55" s="14">
        <v>-389527.58426740579</v>
      </c>
      <c r="C55" s="14">
        <v>-2098828.5712372619</v>
      </c>
      <c r="D55" s="14">
        <v>-238310.59285149921</v>
      </c>
      <c r="E55" s="14">
        <v>-712771.74480736011</v>
      </c>
      <c r="F55" s="14">
        <v>-9402709.9875457007</v>
      </c>
      <c r="G55" s="14">
        <v>-12842148.480709229</v>
      </c>
      <c r="H55" s="2"/>
    </row>
    <row r="56" spans="1:8" x14ac:dyDescent="0.25">
      <c r="A56" s="13" t="s">
        <v>3</v>
      </c>
      <c r="B56" s="22" t="s">
        <v>14</v>
      </c>
      <c r="C56" s="22" t="s">
        <v>14</v>
      </c>
      <c r="D56" s="22" t="s">
        <v>14</v>
      </c>
      <c r="E56" s="22" t="s">
        <v>14</v>
      </c>
      <c r="F56" s="22" t="s">
        <v>14</v>
      </c>
      <c r="G56" s="22" t="s">
        <v>14</v>
      </c>
      <c r="H56" s="2"/>
    </row>
    <row r="57" spans="1:8" x14ac:dyDescent="0.25">
      <c r="A57" s="11" t="s">
        <v>13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"/>
    </row>
    <row r="58" spans="1:8" s="16" customFormat="1" x14ac:dyDescent="0.25">
      <c r="A58" s="20" t="s">
        <v>12</v>
      </c>
      <c r="B58" s="19"/>
      <c r="C58" s="19"/>
      <c r="D58" s="19"/>
      <c r="E58" s="19"/>
      <c r="F58" s="19"/>
      <c r="G58" s="18"/>
    </row>
    <row r="59" spans="1:8" s="16" customFormat="1" x14ac:dyDescent="0.25">
      <c r="A59" s="13" t="s">
        <v>11</v>
      </c>
      <c r="B59" s="12">
        <f>SUM(B60:B63)</f>
        <v>126651164.59362818</v>
      </c>
      <c r="C59" s="12">
        <f>SUM(C60:C63)</f>
        <v>333874849.89219683</v>
      </c>
      <c r="D59" s="12">
        <f>SUM(D60:D63)</f>
        <v>165446220.78796887</v>
      </c>
      <c r="E59" s="12">
        <f>SUM(E60:E63)</f>
        <v>126733983.46524179</v>
      </c>
      <c r="F59" s="12">
        <f>SUM(F60:F63)</f>
        <v>130559771.05379456</v>
      </c>
      <c r="G59" s="12">
        <f>SUM(B59:F59)</f>
        <v>883265989.79283023</v>
      </c>
      <c r="H59" s="17"/>
    </row>
    <row r="60" spans="1:8" x14ac:dyDescent="0.25">
      <c r="A60" s="15" t="s">
        <v>10</v>
      </c>
      <c r="B60" s="14">
        <f>B5</f>
        <v>110755032.35707682</v>
      </c>
      <c r="C60" s="14">
        <f>C5</f>
        <v>209401293.89471433</v>
      </c>
      <c r="D60" s="14">
        <f>D5</f>
        <v>119346821.30622847</v>
      </c>
      <c r="E60" s="14">
        <f>E5</f>
        <v>114965051.57955351</v>
      </c>
      <c r="F60" s="14">
        <f>F5</f>
        <v>3001064.7730772849</v>
      </c>
      <c r="G60" s="14">
        <f>SUM(B60:F60)</f>
        <v>557469263.91065037</v>
      </c>
      <c r="H60" s="2"/>
    </row>
    <row r="61" spans="1:8" x14ac:dyDescent="0.25">
      <c r="A61" s="15" t="s">
        <v>9</v>
      </c>
      <c r="B61" s="14">
        <f>B33+B51+B6</f>
        <v>28474051.819265328</v>
      </c>
      <c r="C61" s="14">
        <f>C33+C51+C6</f>
        <v>144221264.56282738</v>
      </c>
      <c r="D61" s="14">
        <f>D33+D51+D6</f>
        <v>48861039.903311767</v>
      </c>
      <c r="E61" s="14">
        <f>E33+E51+E6</f>
        <v>23841942.208026998</v>
      </c>
      <c r="F61" s="14">
        <f>F33+F51+F6</f>
        <v>15022326.909324655</v>
      </c>
      <c r="G61" s="14">
        <f>SUM(B61:F61)</f>
        <v>260420625.40275612</v>
      </c>
    </row>
    <row r="62" spans="1:8" x14ac:dyDescent="0.25">
      <c r="A62" s="15" t="s">
        <v>8</v>
      </c>
      <c r="B62" s="14">
        <f>B7+B16+B24+B34+B52</f>
        <v>7888559.9855369385</v>
      </c>
      <c r="C62" s="14">
        <f>C7+C16+C24+C34+C52</f>
        <v>20777489.827648554</v>
      </c>
      <c r="D62" s="14">
        <f>D7+D16+D24+D34+D52</f>
        <v>18011827.450350195</v>
      </c>
      <c r="E62" s="14">
        <f>E7+E16+E24+E34+E52</f>
        <v>9849133.8154352996</v>
      </c>
      <c r="F62" s="14">
        <f>F7+F16+F24+F34+F52</f>
        <v>8849089.4004526399</v>
      </c>
      <c r="G62" s="14">
        <f>SUM(B62:F62)</f>
        <v>65376100.479423627</v>
      </c>
    </row>
    <row r="63" spans="1:8" x14ac:dyDescent="0.25">
      <c r="A63" s="15" t="s">
        <v>7</v>
      </c>
      <c r="B63" s="14">
        <f>B8+B25</f>
        <v>-20466479.568250906</v>
      </c>
      <c r="C63" s="14">
        <f>C8+C25</f>
        <v>-40525198.392993458</v>
      </c>
      <c r="D63" s="14">
        <f>D8+D25</f>
        <v>-20773467.87192158</v>
      </c>
      <c r="E63" s="14">
        <f>E8+E25</f>
        <v>-21922144.137774028</v>
      </c>
      <c r="F63" s="14">
        <f>F8+F25</f>
        <v>103687289.97093998</v>
      </c>
      <c r="G63" s="14">
        <f>SUM(B63:F63)</f>
        <v>0</v>
      </c>
    </row>
    <row r="64" spans="1:8" x14ac:dyDescent="0.25">
      <c r="A64" s="13" t="s">
        <v>6</v>
      </c>
      <c r="B64" s="12">
        <f>SUM(B65:B66)</f>
        <v>-125724480.85251699</v>
      </c>
      <c r="C64" s="12">
        <f>SUM(C65:C66)</f>
        <v>-331406519.86260092</v>
      </c>
      <c r="D64" s="12">
        <f>SUM(D65:D66)</f>
        <v>-166511092.18459147</v>
      </c>
      <c r="E64" s="12">
        <f>SUM(E65:E66)</f>
        <v>-128419018.14176477</v>
      </c>
      <c r="F64" s="12">
        <f>SUM(F65:F66)</f>
        <v>-132447762.84868693</v>
      </c>
      <c r="G64" s="12">
        <f>SUM(B64:F64)</f>
        <v>-884508873.89016116</v>
      </c>
    </row>
    <row r="65" spans="1:7" x14ac:dyDescent="0.25">
      <c r="A65" s="15" t="s">
        <v>5</v>
      </c>
      <c r="B65" s="14">
        <f>B10+B18+B27+B36+B54</f>
        <v>-93181371.972466633</v>
      </c>
      <c r="C65" s="14">
        <f>C10+C18+C27+C36+C54</f>
        <v>-212113657.15586624</v>
      </c>
      <c r="D65" s="14">
        <f>D10+D18+D27+D36+D54</f>
        <v>-104608404.83441137</v>
      </c>
      <c r="E65" s="14">
        <f>E10+E18+E27+E36+E54</f>
        <v>-100036995.8833849</v>
      </c>
      <c r="F65" s="14">
        <f>F10+F18+F27+F36+F54</f>
        <v>-57516314.152371012</v>
      </c>
      <c r="G65" s="14">
        <f>SUM(B65:F65)</f>
        <v>-567456743.99850011</v>
      </c>
    </row>
    <row r="66" spans="1:7" x14ac:dyDescent="0.25">
      <c r="A66" s="15" t="s">
        <v>4</v>
      </c>
      <c r="B66" s="14">
        <f>B11+B19+B28+B37+B55</f>
        <v>-32543108.880050361</v>
      </c>
      <c r="C66" s="14">
        <f>C11+C19+C28+C37+C55</f>
        <v>-119292862.70673472</v>
      </c>
      <c r="D66" s="14">
        <f>D11+D19+D28+D37+D55</f>
        <v>-61902687.350180119</v>
      </c>
      <c r="E66" s="14">
        <f>E11+E19+E28+E37+E55</f>
        <v>-28382022.258379873</v>
      </c>
      <c r="F66" s="14">
        <f>F11+F19+F28+F37+F55</f>
        <v>-74931448.696315929</v>
      </c>
      <c r="G66" s="14">
        <f>SUM(B66:F66)</f>
        <v>-317052129.89166099</v>
      </c>
    </row>
    <row r="67" spans="1:7" x14ac:dyDescent="0.25">
      <c r="A67" s="13" t="s">
        <v>3</v>
      </c>
      <c r="B67" s="12">
        <f>B12+B20+B29+B38+B56</f>
        <v>-6476.2189814256762</v>
      </c>
      <c r="C67" s="12">
        <f>C12+C20+C29+C38+C56</f>
        <v>-585369.41732619726</v>
      </c>
      <c r="D67" s="12">
        <f>D12+D20+D29+D38+D56</f>
        <v>-7821.9624228302146</v>
      </c>
      <c r="E67" s="12">
        <f>E12+E20+E29+E38+E56</f>
        <v>-18373.827220012558</v>
      </c>
      <c r="F67" s="12">
        <f>F12+F20+F29+F38+F56</f>
        <v>1537669.0798548155</v>
      </c>
      <c r="G67" s="12">
        <f>SUM(B67:F67)</f>
        <v>919627.65390434989</v>
      </c>
    </row>
    <row r="68" spans="1:7" x14ac:dyDescent="0.25">
      <c r="A68" s="11" t="s">
        <v>2</v>
      </c>
      <c r="B68" s="10">
        <f>B59+B64+B67</f>
        <v>920207.5221297635</v>
      </c>
      <c r="C68" s="10">
        <f>C59+C64+C67</f>
        <v>1882960.6122697142</v>
      </c>
      <c r="D68" s="10">
        <f>D59+D64+D67</f>
        <v>-1072693.3590454285</v>
      </c>
      <c r="E68" s="10">
        <f>E59+E64+E67</f>
        <v>-1703408.5037429978</v>
      </c>
      <c r="F68" s="10">
        <f>F59+F64+F67</f>
        <v>-350322.7150375552</v>
      </c>
      <c r="G68" s="10">
        <f>SUM(B68:F68)</f>
        <v>-323256.44342650357</v>
      </c>
    </row>
    <row r="69" spans="1:7" x14ac:dyDescent="0.25">
      <c r="A69" s="9" t="s">
        <v>1</v>
      </c>
      <c r="B69" s="8">
        <f>B65/B64</f>
        <v>0.74115535288449075</v>
      </c>
      <c r="C69" s="8">
        <f>C65/C64</f>
        <v>0.64004068852902241</v>
      </c>
      <c r="D69" s="8">
        <f>D65/D64</f>
        <v>0.62823685474625435</v>
      </c>
      <c r="E69" s="8">
        <f>E65/E64</f>
        <v>0.77898894829542853</v>
      </c>
      <c r="F69" s="8">
        <f>F65/F64</f>
        <v>0.43425659229955971</v>
      </c>
      <c r="G69" s="8">
        <f>G65/G64</f>
        <v>0.64155008587168483</v>
      </c>
    </row>
    <row r="70" spans="1:7" x14ac:dyDescent="0.25">
      <c r="A70" s="7"/>
      <c r="B70" s="6"/>
      <c r="C70" s="6"/>
      <c r="D70" s="6"/>
      <c r="E70" s="6"/>
      <c r="F70" s="6"/>
      <c r="G70" s="5"/>
    </row>
    <row r="71" spans="1:7" x14ac:dyDescent="0.25">
      <c r="A71" s="4" t="s">
        <v>0</v>
      </c>
      <c r="B71" s="3"/>
      <c r="C71" s="3"/>
      <c r="D71" s="3"/>
      <c r="E71" s="3"/>
      <c r="G71" s="1"/>
    </row>
  </sheetData>
  <mergeCells count="6">
    <mergeCell ref="A58:G58"/>
    <mergeCell ref="F40:G40"/>
    <mergeCell ref="A3:G3"/>
    <mergeCell ref="A14:G14"/>
    <mergeCell ref="A22:G22"/>
    <mergeCell ref="A31:G31"/>
  </mergeCells>
  <pageMargins left="0.25" right="0.25" top="1" bottom="0.77083333333333337" header="0.3" footer="0.3"/>
  <pageSetup paperSize="9" fitToWidth="0" fitToHeight="0" orientation="portrait" r:id="rId1"/>
  <headerFooter>
    <oddHeader>&amp;L&amp;G&amp;RFINANCES</oddHeader>
    <oddFooter>&amp;LAarhus University, AU key statistics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2019-08-19T08:57:53Z</dcterms:created>
  <dcterms:modified xsi:type="dcterms:W3CDTF">2019-08-19T08:58:53Z</dcterms:modified>
</cp:coreProperties>
</file>