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g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3" i="1" s="1"/>
  <c r="B24" i="1"/>
  <c r="C23" i="1"/>
  <c r="C26" i="1" s="1"/>
  <c r="B22" i="1"/>
  <c r="B21" i="1"/>
  <c r="B20" i="1"/>
  <c r="C19" i="1"/>
  <c r="B19" i="1"/>
  <c r="B18" i="1"/>
  <c r="B17" i="1"/>
  <c r="B16" i="1"/>
  <c r="B15" i="1"/>
  <c r="B14" i="1" s="1"/>
  <c r="C14" i="1"/>
  <c r="B13" i="1"/>
  <c r="B12" i="1"/>
  <c r="B11" i="1"/>
  <c r="B10" i="1"/>
  <c r="C9" i="1"/>
  <c r="B9" i="1"/>
  <c r="B8" i="1"/>
  <c r="B7" i="1"/>
  <c r="B6" i="1"/>
  <c r="B5" i="1"/>
  <c r="B3" i="1" s="1"/>
  <c r="B4" i="1"/>
  <c r="C3" i="1"/>
  <c r="B26" i="1" l="1"/>
</calcChain>
</file>

<file path=xl/sharedStrings.xml><?xml version="1.0" encoding="utf-8"?>
<sst xmlns="http://schemas.openxmlformats.org/spreadsheetml/2006/main" count="27" uniqueCount="27">
  <si>
    <t>G3. Formålsfordelte omkostninger 2016 - 2017</t>
  </si>
  <si>
    <t xml:space="preserve">Mio. kr. </t>
  </si>
  <si>
    <t xml:space="preserve">1. Uddannelse </t>
  </si>
  <si>
    <t>1.1 Heltidsuddannelse</t>
  </si>
  <si>
    <t>1.2 Deltidsuddannelse</t>
  </si>
  <si>
    <t>1.3 Øvrige uddannelser</t>
  </si>
  <si>
    <t>1.4 Uddannelsesledelse og administration (centralt og decentralt niveau)</t>
  </si>
  <si>
    <t>1.5 Bygninger (husleje og bygningsdrift m.m. )</t>
  </si>
  <si>
    <t xml:space="preserve">2. Forskning </t>
  </si>
  <si>
    <t>2.1. Forskning</t>
  </si>
  <si>
    <t>2.2. Forskeruddannelse</t>
  </si>
  <si>
    <t>2.3. Forskningsledelse og administration (centralt og decentralt niveau)</t>
  </si>
  <si>
    <t>2.4 Bygninger (husleje og bygningsdrift m.m. )</t>
  </si>
  <si>
    <t>3. Formidling og vidensudveksling</t>
  </si>
  <si>
    <t>3.1. Formidling</t>
  </si>
  <si>
    <t>3.2. Vidensudveksling</t>
  </si>
  <si>
    <t>3.3. Formidlingsledelse og administration (centralt og decentralt niveau)</t>
  </si>
  <si>
    <t>3.4 Bygninger (husleje og bygningsdrift m.m. )</t>
  </si>
  <si>
    <t>4. Forskningsbaseret myndighedsbetjening</t>
  </si>
  <si>
    <t>4.1. Myndighedsbetjeningsopgaver</t>
  </si>
  <si>
    <t>4.2. Ledelse og administration af forskningsbaseret myndighedsbetjening (centralt og decentralt niveau)</t>
  </si>
  <si>
    <t>4.3 Bygninger (husleje og bygningsdrift m.m. )</t>
  </si>
  <si>
    <t>5. Generel ledelse, administration og service (centralt og decentralt niveau)</t>
  </si>
  <si>
    <t>5.1 Generel ledelse, økonomiforvaltning, personaleforvaltning, bygningsforvaltning, administrativ IT og øvrige administrative opgaver</t>
  </si>
  <si>
    <t>5.2 Bygninger (husleje og bygningsdrift m.m. )</t>
  </si>
  <si>
    <t>Formålsfordelte omkostninger i alt *)</t>
  </si>
  <si>
    <t>*) Summen af formålsfordelte omkostninger er ekskl. fremleje og kantinesalg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</si>
</sst>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#,###.0,,"/>
    <numFmt numFmtId="167" formatCode="_ * #,##0.0_ ;_ * \-#,##0.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rgb="FFE7EEF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165" fontId="3" fillId="0" borderId="0" xfId="1" applyNumberFormat="1" applyFont="1"/>
    <xf numFmtId="166" fontId="3" fillId="0" borderId="0" xfId="1" applyNumberFormat="1" applyFont="1"/>
    <xf numFmtId="0" fontId="2" fillId="2" borderId="1" xfId="0" applyFont="1" applyFill="1" applyBorder="1"/>
    <xf numFmtId="0" fontId="2" fillId="2" borderId="1" xfId="0" applyNumberFormat="1" applyFont="1" applyFill="1" applyBorder="1"/>
    <xf numFmtId="0" fontId="3" fillId="3" borderId="1" xfId="0" applyFont="1" applyFill="1" applyBorder="1"/>
    <xf numFmtId="167" fontId="3" fillId="3" borderId="1" xfId="1" applyNumberFormat="1" applyFont="1" applyFill="1" applyBorder="1"/>
    <xf numFmtId="166" fontId="3" fillId="3" borderId="1" xfId="1" applyNumberFormat="1" applyFont="1" applyFill="1" applyBorder="1"/>
    <xf numFmtId="0" fontId="0" fillId="0" borderId="1" xfId="0" applyBorder="1"/>
    <xf numFmtId="167" fontId="0" fillId="0" borderId="1" xfId="1" applyNumberFormat="1" applyFont="1" applyBorder="1"/>
    <xf numFmtId="166" fontId="0" fillId="0" borderId="1" xfId="1" applyNumberFormat="1" applyFont="1" applyBorder="1"/>
    <xf numFmtId="0" fontId="3" fillId="4" borderId="1" xfId="0" applyFont="1" applyFill="1" applyBorder="1"/>
    <xf numFmtId="167" fontId="3" fillId="4" borderId="1" xfId="1" applyNumberFormat="1" applyFont="1" applyFill="1" applyBorder="1"/>
    <xf numFmtId="166" fontId="3" fillId="4" borderId="1" xfId="1" applyNumberFormat="1" applyFont="1" applyFill="1" applyBorder="1"/>
    <xf numFmtId="0" fontId="4" fillId="0" borderId="0" xfId="0" applyFont="1"/>
    <xf numFmtId="165" fontId="0" fillId="0" borderId="0" xfId="1" applyNumberFormat="1" applyFont="1"/>
    <xf numFmtId="166" fontId="0" fillId="0" borderId="0" xfId="1" applyNumberFormat="1" applyFont="1"/>
    <xf numFmtId="0" fontId="0" fillId="0" borderId="1" xfId="0" applyBorder="1" applyAlignment="1">
      <alignment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abSelected="1" workbookViewId="0">
      <selection activeCell="H19" sqref="H19"/>
    </sheetView>
  </sheetViews>
  <sheetFormatPr defaultRowHeight="15" x14ac:dyDescent="0.25"/>
  <cols>
    <col min="1" max="1" width="94.140625" customWidth="1"/>
    <col min="2" max="2" width="11" style="16" bestFit="1" customWidth="1"/>
    <col min="3" max="3" width="13.42578125" style="17" customWidth="1"/>
  </cols>
  <sheetData>
    <row r="1" spans="1:3" s="1" customFormat="1" x14ac:dyDescent="0.25">
      <c r="A1" s="1" t="s">
        <v>0</v>
      </c>
      <c r="B1" s="2"/>
      <c r="C1" s="3"/>
    </row>
    <row r="2" spans="1:3" x14ac:dyDescent="0.25">
      <c r="A2" s="4" t="s">
        <v>1</v>
      </c>
      <c r="B2" s="4">
        <v>2016</v>
      </c>
      <c r="C2" s="5">
        <v>2017</v>
      </c>
    </row>
    <row r="3" spans="1:3" x14ac:dyDescent="0.25">
      <c r="A3" s="6" t="s">
        <v>2</v>
      </c>
      <c r="B3" s="7">
        <f>SUM(B4:B8)</f>
        <v>2110.6527332496998</v>
      </c>
      <c r="C3" s="8">
        <f>SUM(C4:C8)</f>
        <v>2203442007.9298372</v>
      </c>
    </row>
    <row r="4" spans="1:3" x14ac:dyDescent="0.25">
      <c r="A4" s="9" t="s">
        <v>3</v>
      </c>
      <c r="B4" s="10">
        <f>1186564.958741/1000</f>
        <v>1186.5649587409998</v>
      </c>
      <c r="C4" s="11">
        <v>1270655368.5939903</v>
      </c>
    </row>
    <row r="5" spans="1:3" x14ac:dyDescent="0.25">
      <c r="A5" s="9" t="s">
        <v>4</v>
      </c>
      <c r="B5" s="10">
        <f>71540.6747674/1000</f>
        <v>71.540674767400006</v>
      </c>
      <c r="C5" s="11">
        <v>67835503.610010654</v>
      </c>
    </row>
    <row r="6" spans="1:3" x14ac:dyDescent="0.25">
      <c r="A6" s="9" t="s">
        <v>5</v>
      </c>
      <c r="B6" s="10">
        <f>63218.5375309/1000</f>
        <v>63.218537530900001</v>
      </c>
      <c r="C6" s="11">
        <v>87945186.802789584</v>
      </c>
    </row>
    <row r="7" spans="1:3" x14ac:dyDescent="0.25">
      <c r="A7" s="9" t="s">
        <v>6</v>
      </c>
      <c r="B7" s="10">
        <f>426063.5601952/1000</f>
        <v>426.06356019520001</v>
      </c>
      <c r="C7" s="11">
        <v>370674772.15237606</v>
      </c>
    </row>
    <row r="8" spans="1:3" x14ac:dyDescent="0.25">
      <c r="A8" s="9" t="s">
        <v>7</v>
      </c>
      <c r="B8" s="10">
        <f>363265.0020152/1000</f>
        <v>363.26500201519997</v>
      </c>
      <c r="C8" s="11">
        <v>406331176.77067041</v>
      </c>
    </row>
    <row r="9" spans="1:3" x14ac:dyDescent="0.25">
      <c r="A9" s="6" t="s">
        <v>8</v>
      </c>
      <c r="B9" s="7">
        <f>SUM(B10:B13)</f>
        <v>3158.7608869349697</v>
      </c>
      <c r="C9" s="8">
        <f>SUM(C10:C13)</f>
        <v>3320416565.759572</v>
      </c>
    </row>
    <row r="10" spans="1:3" x14ac:dyDescent="0.25">
      <c r="A10" s="9" t="s">
        <v>9</v>
      </c>
      <c r="B10" s="10">
        <f>1602905.51668307/1000</f>
        <v>1602.9055166830699</v>
      </c>
      <c r="C10" s="11">
        <v>1710990167.6382</v>
      </c>
    </row>
    <row r="11" spans="1:3" x14ac:dyDescent="0.25">
      <c r="A11" s="9" t="s">
        <v>10</v>
      </c>
      <c r="B11" s="10">
        <f>663909.9560541/1000</f>
        <v>663.90995605410001</v>
      </c>
      <c r="C11" s="11">
        <v>681354742.15599108</v>
      </c>
    </row>
    <row r="12" spans="1:3" x14ac:dyDescent="0.25">
      <c r="A12" s="9" t="s">
        <v>11</v>
      </c>
      <c r="B12" s="10">
        <f>330196.2075462/1000</f>
        <v>330.19620754620001</v>
      </c>
      <c r="C12" s="11">
        <v>269351045.77490258</v>
      </c>
    </row>
    <row r="13" spans="1:3" x14ac:dyDescent="0.25">
      <c r="A13" s="9" t="s">
        <v>12</v>
      </c>
      <c r="B13" s="10">
        <f>561749.2066516/1000</f>
        <v>561.74920665159993</v>
      </c>
      <c r="C13" s="11">
        <v>658720610.19047844</v>
      </c>
    </row>
    <row r="14" spans="1:3" s="1" customFormat="1" x14ac:dyDescent="0.25">
      <c r="A14" s="6" t="s">
        <v>13</v>
      </c>
      <c r="B14" s="7">
        <f>SUM(B15:B18)</f>
        <v>277.22437143759998</v>
      </c>
      <c r="C14" s="8">
        <f>SUM(C15:C18)</f>
        <v>251003280.40885174</v>
      </c>
    </row>
    <row r="15" spans="1:3" x14ac:dyDescent="0.25">
      <c r="A15" s="9" t="s">
        <v>14</v>
      </c>
      <c r="B15" s="10">
        <f>159463.5433203/1000</f>
        <v>159.4635433203</v>
      </c>
      <c r="C15" s="11">
        <v>133883240.97430804</v>
      </c>
    </row>
    <row r="16" spans="1:3" x14ac:dyDescent="0.25">
      <c r="A16" s="9" t="s">
        <v>15</v>
      </c>
      <c r="B16" s="10">
        <f>35598.5079723/1000</f>
        <v>35.598507972299998</v>
      </c>
      <c r="C16" s="11">
        <v>11521883.481465207</v>
      </c>
    </row>
    <row r="17" spans="1:3" x14ac:dyDescent="0.25">
      <c r="A17" s="9" t="s">
        <v>16</v>
      </c>
      <c r="B17" s="10">
        <f>33521.4743273/1000</f>
        <v>33.521474327299998</v>
      </c>
      <c r="C17" s="11">
        <v>63576268.597411536</v>
      </c>
    </row>
    <row r="18" spans="1:3" x14ac:dyDescent="0.25">
      <c r="A18" s="9" t="s">
        <v>17</v>
      </c>
      <c r="B18" s="10">
        <f>48640.8458177/1000</f>
        <v>48.640845817699997</v>
      </c>
      <c r="C18" s="11">
        <v>42021887.355666943</v>
      </c>
    </row>
    <row r="19" spans="1:3" x14ac:dyDescent="0.25">
      <c r="A19" s="6" t="s">
        <v>18</v>
      </c>
      <c r="B19" s="7">
        <f>SUM(B20:B22)</f>
        <v>369.04474016543298</v>
      </c>
      <c r="C19" s="8">
        <f>SUM(C20:C22)</f>
        <v>412283990.90308601</v>
      </c>
    </row>
    <row r="20" spans="1:3" x14ac:dyDescent="0.25">
      <c r="A20" s="9" t="s">
        <v>19</v>
      </c>
      <c r="B20" s="10">
        <f>304796.630057533/1000</f>
        <v>304.79663005753298</v>
      </c>
      <c r="C20" s="11">
        <v>321798320.94166702</v>
      </c>
    </row>
    <row r="21" spans="1:3" x14ac:dyDescent="0.25">
      <c r="A21" s="9" t="s">
        <v>20</v>
      </c>
      <c r="B21" s="10">
        <f>14966.2025559/1000</f>
        <v>14.966202555899999</v>
      </c>
      <c r="C21" s="11">
        <v>25921527.848965701</v>
      </c>
    </row>
    <row r="22" spans="1:3" x14ac:dyDescent="0.25">
      <c r="A22" s="9" t="s">
        <v>21</v>
      </c>
      <c r="B22" s="10">
        <f>49281.907552/1000</f>
        <v>49.281907552</v>
      </c>
      <c r="C22" s="11">
        <v>64564142.112453304</v>
      </c>
    </row>
    <row r="23" spans="1:3" x14ac:dyDescent="0.25">
      <c r="A23" s="6" t="s">
        <v>22</v>
      </c>
      <c r="B23" s="7">
        <f>SUM(B24:B25)</f>
        <v>298.48688219800005</v>
      </c>
      <c r="C23" s="8">
        <f>SUM(C24:C25)</f>
        <v>285989166.95865303</v>
      </c>
    </row>
    <row r="24" spans="1:3" ht="30" x14ac:dyDescent="0.25">
      <c r="A24" s="18" t="s">
        <v>23</v>
      </c>
      <c r="B24" s="10">
        <f>258219.9279534/1000</f>
        <v>258.21992795340003</v>
      </c>
      <c r="C24" s="11">
        <v>258135457.5059011</v>
      </c>
    </row>
    <row r="25" spans="1:3" x14ac:dyDescent="0.25">
      <c r="A25" s="9" t="s">
        <v>24</v>
      </c>
      <c r="B25" s="10">
        <f>40266.9542446/1000</f>
        <v>40.266954244600001</v>
      </c>
      <c r="C25" s="11">
        <v>27853709.452751949</v>
      </c>
    </row>
    <row r="26" spans="1:3" x14ac:dyDescent="0.25">
      <c r="A26" s="12" t="s">
        <v>25</v>
      </c>
      <c r="B26" s="13">
        <f>(B23+B19+B14+B9+B3)</f>
        <v>6214.1696139857022</v>
      </c>
      <c r="C26" s="14">
        <f>(C23+C19+C14+C9+C3)</f>
        <v>6473135011.96</v>
      </c>
    </row>
    <row r="27" spans="1:3" x14ac:dyDescent="0.25">
      <c r="A27" s="15" t="s">
        <v>26</v>
      </c>
    </row>
  </sheetData>
  <printOptions gridLines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g3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2018-07-02T13:46:54Z</dcterms:created>
  <dcterms:modified xsi:type="dcterms:W3CDTF">2018-07-03T09:34:13Z</dcterms:modified>
</cp:coreProperties>
</file>